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2U\CREDITO POR CREDITO\2023\"/>
    </mc:Choice>
  </mc:AlternateContent>
  <xr:revisionPtr revIDLastSave="0" documentId="13_ncr:1_{C2398D48-9D71-4034-8944-A92031BB7158}" xr6:coauthVersionLast="47" xr6:coauthVersionMax="47" xr10:uidLastSave="{00000000-0000-0000-0000-000000000000}"/>
  <bookViews>
    <workbookView xWindow="-120" yWindow="-120" windowWidth="20730" windowHeight="11040" tabRatio="721" firstSheet="2" activeTab="2" xr2:uid="{00000000-000D-0000-FFFF-FFFF00000000}"/>
  </bookViews>
  <sheets>
    <sheet name="GASTOS" sheetId="59" state="hidden" r:id="rId1"/>
    <sheet name="Gastos de Venta" sheetId="62" state="hidden" r:id="rId2"/>
    <sheet name="CxC" sheetId="90" r:id="rId3"/>
    <sheet name="REP MES PASADO  (2)" sheetId="70" state="hidden" r:id="rId4"/>
  </sheets>
  <definedNames>
    <definedName name="_xlnm.Print_Area" localSheetId="0">GASTOS!#REF!</definedName>
    <definedName name="_xlnm.Print_Area" localSheetId="3">'REP MES PASADO  (2)'!$A$2:$C$48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oundtripDataSignature="AMtx7mhZdYITkJtoh6HFZZ0Tpp90oqz9Sg==" r:id="rId19"/>
    </ext>
  </extLst>
</workbook>
</file>

<file path=xl/calcChain.xml><?xml version="1.0" encoding="utf-8"?>
<calcChain xmlns="http://schemas.openxmlformats.org/spreadsheetml/2006/main">
  <c r="AU366" i="90" l="1"/>
  <c r="R366" i="90"/>
  <c r="AU365" i="90" l="1"/>
  <c r="AU364" i="90"/>
  <c r="AU363" i="90"/>
  <c r="AU362" i="90"/>
  <c r="AU361" i="90"/>
  <c r="AU360" i="90"/>
  <c r="AU359" i="90"/>
  <c r="AU358" i="90"/>
  <c r="AU357" i="90"/>
  <c r="AU356" i="90"/>
  <c r="AU355" i="90"/>
  <c r="AU354" i="90"/>
  <c r="AU353" i="90"/>
  <c r="AU352" i="90"/>
  <c r="AU351" i="90"/>
  <c r="AU350" i="90"/>
  <c r="AU349" i="90"/>
  <c r="AU348" i="90"/>
  <c r="AU347" i="90"/>
  <c r="AU346" i="90"/>
  <c r="AU345" i="90"/>
  <c r="AU344" i="90"/>
  <c r="AU343" i="90"/>
  <c r="AU342" i="90"/>
  <c r="AU341" i="90"/>
  <c r="AU340" i="90"/>
  <c r="AU339" i="90"/>
  <c r="AU338" i="90"/>
  <c r="AU337" i="90"/>
  <c r="AU336" i="90"/>
  <c r="AU335" i="90"/>
  <c r="AU334" i="90"/>
  <c r="AU333" i="90"/>
  <c r="AU332" i="90"/>
  <c r="AU331" i="90"/>
  <c r="AU330" i="90"/>
  <c r="AU329" i="90"/>
  <c r="AU328" i="90"/>
  <c r="AU327" i="90"/>
  <c r="AU326" i="90"/>
  <c r="AU325" i="90"/>
  <c r="AU324" i="90"/>
  <c r="AU323" i="90"/>
  <c r="AU322" i="90"/>
  <c r="AU321" i="90"/>
  <c r="AU320" i="90"/>
  <c r="AU319" i="90"/>
  <c r="AU318" i="90"/>
  <c r="AU317" i="90"/>
  <c r="AU316" i="90"/>
  <c r="AU315" i="90"/>
  <c r="AU314" i="90"/>
  <c r="AU313" i="90"/>
  <c r="AU312" i="90"/>
  <c r="AU311" i="90"/>
  <c r="AU310" i="90"/>
  <c r="AU309" i="90"/>
  <c r="AU308" i="90"/>
  <c r="AU307" i="90"/>
  <c r="AU306" i="90"/>
  <c r="AU305" i="90"/>
  <c r="AU304" i="90"/>
  <c r="AU303" i="90"/>
  <c r="AU302" i="90"/>
  <c r="AU301" i="90"/>
  <c r="AU300" i="90"/>
  <c r="AU299" i="90"/>
  <c r="AU298" i="90"/>
  <c r="AU297" i="90"/>
  <c r="AU296" i="90"/>
  <c r="AU295" i="90"/>
  <c r="AU294" i="90"/>
  <c r="AU293" i="90"/>
  <c r="AU292" i="90"/>
  <c r="AU291" i="90"/>
  <c r="AU290" i="90"/>
  <c r="AU289" i="90"/>
  <c r="AU288" i="90"/>
  <c r="AU287" i="90"/>
  <c r="AU286" i="90"/>
  <c r="AU285" i="90"/>
  <c r="AU284" i="90"/>
  <c r="AU283" i="90"/>
  <c r="AU282" i="90"/>
  <c r="AU281" i="90"/>
  <c r="AU280" i="90"/>
  <c r="AU279" i="90"/>
  <c r="AU278" i="90"/>
  <c r="AU277" i="90"/>
  <c r="AU276" i="90"/>
  <c r="AU275" i="90"/>
  <c r="AU274" i="90"/>
  <c r="AU273" i="90"/>
  <c r="AU272" i="90"/>
  <c r="AU271" i="90"/>
  <c r="AU270" i="90"/>
  <c r="AU269" i="90"/>
  <c r="AU268" i="90"/>
  <c r="AU267" i="90"/>
  <c r="AU266" i="90"/>
  <c r="AU265" i="90"/>
  <c r="AU264" i="90"/>
  <c r="AU263" i="90"/>
  <c r="AU262" i="90"/>
  <c r="AU261" i="90"/>
  <c r="AU260" i="90"/>
  <c r="AU259" i="90"/>
  <c r="AU258" i="90"/>
  <c r="AU257" i="90"/>
  <c r="AU256" i="90"/>
  <c r="AU255" i="90"/>
  <c r="AU254" i="90"/>
  <c r="AU253" i="90"/>
  <c r="AU252" i="90"/>
  <c r="AU251" i="90"/>
  <c r="AU250" i="90"/>
  <c r="AU249" i="90"/>
  <c r="AU248" i="90"/>
  <c r="AU247" i="90"/>
  <c r="AU246" i="90"/>
  <c r="AU245" i="90"/>
  <c r="AU244" i="90"/>
  <c r="AU243" i="90"/>
  <c r="AU242" i="90"/>
  <c r="AU241" i="90"/>
  <c r="AU240" i="90"/>
  <c r="AU239" i="90"/>
  <c r="AU238" i="90"/>
  <c r="AU237" i="90"/>
  <c r="AU236" i="90"/>
  <c r="AU235" i="90"/>
  <c r="AU234" i="90"/>
  <c r="AU233" i="90"/>
  <c r="AU232" i="90"/>
  <c r="AU231" i="90"/>
  <c r="AU230" i="90"/>
  <c r="AU229" i="90"/>
  <c r="AU228" i="90"/>
  <c r="AU227" i="90"/>
  <c r="AU226" i="90"/>
  <c r="AU225" i="90"/>
  <c r="AU224" i="90"/>
  <c r="AU223" i="90"/>
  <c r="AU222" i="90"/>
  <c r="AU221" i="90"/>
  <c r="AU220" i="90"/>
  <c r="AU219" i="90"/>
  <c r="AU218" i="90"/>
  <c r="AU217" i="90"/>
  <c r="AU216" i="90"/>
  <c r="AU215" i="90"/>
  <c r="AU214" i="90"/>
  <c r="AU213" i="90"/>
  <c r="AU212" i="90"/>
  <c r="AU211" i="90"/>
  <c r="AU210" i="90"/>
  <c r="AU209" i="90"/>
  <c r="AU208" i="90"/>
  <c r="AU207" i="90"/>
  <c r="AU206" i="90"/>
  <c r="AU205" i="90"/>
  <c r="AU204" i="90"/>
  <c r="AU203" i="90"/>
  <c r="AU202" i="90"/>
  <c r="AU201" i="90"/>
  <c r="AU200" i="90"/>
  <c r="AU199" i="90"/>
  <c r="AU198" i="90"/>
  <c r="AU197" i="90"/>
  <c r="AU196" i="90"/>
  <c r="AU195" i="90"/>
  <c r="AU194" i="90"/>
  <c r="AU193" i="90"/>
  <c r="AU192" i="90"/>
  <c r="AU191" i="90"/>
  <c r="AU190" i="90"/>
  <c r="AU189" i="90"/>
  <c r="AU188" i="90"/>
  <c r="AU187" i="90"/>
  <c r="AU186" i="90"/>
  <c r="AU185" i="90"/>
  <c r="AU184" i="90"/>
  <c r="AU183" i="90"/>
  <c r="AU182" i="90"/>
  <c r="AU181" i="90"/>
  <c r="AU180" i="90"/>
  <c r="AU179" i="90"/>
  <c r="AU178" i="90"/>
  <c r="AU177" i="90"/>
  <c r="AU176" i="90"/>
  <c r="AU175" i="90"/>
  <c r="AU174" i="90"/>
  <c r="AU173" i="90"/>
  <c r="AU172" i="90"/>
  <c r="AU171" i="90"/>
  <c r="AU170" i="90"/>
  <c r="AU169" i="90"/>
  <c r="AU168" i="90"/>
  <c r="AU167" i="90"/>
  <c r="AU166" i="90"/>
  <c r="AU165" i="90"/>
  <c r="AU164" i="90"/>
  <c r="AU163" i="90"/>
  <c r="AU162" i="90"/>
  <c r="AU161" i="90"/>
  <c r="AU160" i="90"/>
  <c r="AU159" i="90"/>
  <c r="AU158" i="90"/>
  <c r="AU157" i="90"/>
  <c r="AU156" i="90"/>
  <c r="AU155" i="90"/>
  <c r="AU154" i="90"/>
  <c r="AU153" i="90"/>
  <c r="AU152" i="90"/>
  <c r="AU151" i="90"/>
  <c r="AU150" i="90"/>
  <c r="AU149" i="90"/>
  <c r="AU148" i="90"/>
  <c r="AU147" i="90"/>
  <c r="AU146" i="90"/>
  <c r="AU145" i="90"/>
  <c r="AU144" i="90"/>
  <c r="AU143" i="90"/>
  <c r="AU142" i="90"/>
  <c r="AU141" i="90"/>
  <c r="AU140" i="90"/>
  <c r="AU139" i="90"/>
  <c r="AU138" i="90"/>
  <c r="AU137" i="90"/>
  <c r="AU136" i="90"/>
  <c r="AU135" i="90"/>
  <c r="AU134" i="90"/>
  <c r="AU133" i="90"/>
  <c r="AU132" i="90"/>
  <c r="AU131" i="90"/>
  <c r="AU130" i="90"/>
  <c r="AU129" i="90"/>
  <c r="AU128" i="90"/>
  <c r="AU127" i="90"/>
  <c r="AU126" i="90"/>
  <c r="AU125" i="90"/>
  <c r="AU124" i="90"/>
  <c r="AU123" i="90"/>
  <c r="AU122" i="90"/>
  <c r="AU121" i="90"/>
  <c r="AU120" i="90"/>
  <c r="AU119" i="90"/>
  <c r="AU118" i="90"/>
  <c r="AU117" i="90"/>
  <c r="AU116" i="90"/>
  <c r="AU115" i="90"/>
  <c r="AU114" i="90"/>
  <c r="AU113" i="90"/>
  <c r="AU112" i="90"/>
  <c r="AU111" i="90"/>
  <c r="AU110" i="90"/>
  <c r="AU109" i="90"/>
  <c r="AU108" i="90"/>
  <c r="AU107" i="90"/>
  <c r="AU106" i="90"/>
  <c r="AU105" i="90"/>
  <c r="AU104" i="90"/>
  <c r="AU103" i="90"/>
  <c r="AU102" i="90"/>
  <c r="AU101" i="90"/>
  <c r="AU100" i="90"/>
  <c r="AU99" i="90"/>
  <c r="AU98" i="90"/>
  <c r="AU97" i="90"/>
  <c r="AU96" i="90"/>
  <c r="AU95" i="90"/>
  <c r="AU94" i="90"/>
  <c r="AU93" i="90"/>
  <c r="AU92" i="90"/>
  <c r="AU91" i="90"/>
  <c r="AU90" i="90"/>
  <c r="AU89" i="90"/>
  <c r="AU88" i="90"/>
  <c r="AU87" i="90"/>
  <c r="AU86" i="90"/>
  <c r="AU85" i="90"/>
  <c r="AU84" i="90"/>
  <c r="AU83" i="90"/>
  <c r="AU82" i="90"/>
  <c r="AU81" i="90"/>
  <c r="AU80" i="90"/>
  <c r="AU79" i="90"/>
  <c r="AU78" i="90"/>
  <c r="AU77" i="90"/>
  <c r="AU76" i="90"/>
  <c r="AU75" i="90"/>
  <c r="AU74" i="90"/>
  <c r="AU73" i="90"/>
  <c r="AU72" i="90"/>
  <c r="AU71" i="90"/>
  <c r="AU70" i="90"/>
  <c r="AU69" i="90"/>
  <c r="AU68" i="90"/>
  <c r="AU67" i="90"/>
  <c r="AU66" i="90"/>
  <c r="AU65" i="90"/>
  <c r="AU64" i="90"/>
  <c r="AU63" i="90"/>
  <c r="AU62" i="90"/>
  <c r="AU61" i="90"/>
  <c r="AU60" i="90"/>
  <c r="AU59" i="90"/>
  <c r="AU58" i="90"/>
  <c r="AU57" i="90"/>
  <c r="AU56" i="90"/>
  <c r="AU55" i="90"/>
  <c r="AU54" i="90"/>
  <c r="AU53" i="90"/>
  <c r="AU52" i="90"/>
  <c r="AU51" i="90"/>
  <c r="AU50" i="90"/>
  <c r="AU49" i="90"/>
  <c r="AU48" i="90"/>
  <c r="AU47" i="90"/>
  <c r="AU46" i="90"/>
  <c r="AU45" i="90"/>
  <c r="AU44" i="90"/>
  <c r="AU43" i="90"/>
  <c r="AU42" i="90"/>
  <c r="AU41" i="90"/>
  <c r="AU40" i="90"/>
  <c r="AU39" i="90"/>
  <c r="AU38" i="90"/>
  <c r="AU37" i="90"/>
  <c r="AU36" i="90"/>
  <c r="AU35" i="90"/>
  <c r="AU34" i="90"/>
  <c r="AU33" i="90"/>
  <c r="AU32" i="90"/>
  <c r="AU31" i="90"/>
  <c r="AU30" i="90"/>
  <c r="AU29" i="90"/>
  <c r="AU28" i="90"/>
  <c r="AU27" i="90"/>
  <c r="AU26" i="90"/>
  <c r="AU25" i="90"/>
  <c r="AU24" i="90"/>
  <c r="AU23" i="90"/>
  <c r="AU22" i="90"/>
  <c r="AU21" i="90"/>
  <c r="AU20" i="90"/>
  <c r="AU19" i="90"/>
  <c r="AU18" i="90"/>
  <c r="AU17" i="90"/>
  <c r="AU16" i="90"/>
  <c r="AU15" i="90"/>
  <c r="AU14" i="90"/>
  <c r="AU13" i="90"/>
  <c r="AU12" i="90"/>
  <c r="AU11" i="90"/>
  <c r="AU10" i="90"/>
  <c r="AU9" i="90"/>
  <c r="AU8" i="90"/>
  <c r="AU7" i="90"/>
  <c r="AU6" i="90"/>
  <c r="AU5" i="90"/>
  <c r="AU4" i="90"/>
  <c r="AU3" i="90"/>
  <c r="AW369" i="90"/>
  <c r="AV369" i="90"/>
  <c r="AU369" i="90"/>
  <c r="AT369" i="90"/>
  <c r="AS369" i="90"/>
  <c r="AR369" i="90"/>
  <c r="AQ369" i="90"/>
  <c r="AP369" i="90"/>
  <c r="AO369" i="90"/>
  <c r="AN369" i="90"/>
  <c r="AM369" i="90"/>
  <c r="AL369" i="90"/>
  <c r="AK369" i="90"/>
  <c r="AJ369" i="90"/>
  <c r="AI369" i="90"/>
  <c r="AH369" i="90"/>
  <c r="AG369" i="90"/>
  <c r="AF369" i="90"/>
  <c r="AE369" i="90"/>
  <c r="AD369" i="90"/>
  <c r="AC369" i="90"/>
  <c r="AB369" i="90"/>
  <c r="AA369" i="90"/>
  <c r="Z369" i="90"/>
  <c r="Y369" i="90"/>
  <c r="X369" i="90"/>
  <c r="W369" i="90"/>
  <c r="V369" i="90"/>
  <c r="U369" i="90"/>
  <c r="T369" i="90"/>
  <c r="S369" i="90"/>
  <c r="R369" i="90"/>
  <c r="Q369" i="90"/>
  <c r="P369" i="90"/>
  <c r="O369" i="90"/>
  <c r="N369" i="90"/>
  <c r="M369" i="90"/>
  <c r="L369" i="90"/>
  <c r="K369" i="90"/>
  <c r="J369" i="90"/>
  <c r="I369" i="90"/>
  <c r="H369" i="90"/>
  <c r="AW368" i="90"/>
  <c r="AV368" i="90"/>
  <c r="AU368" i="90"/>
  <c r="AT368" i="90"/>
  <c r="AS368" i="90"/>
  <c r="AR368" i="90"/>
  <c r="AQ368" i="90"/>
  <c r="AP368" i="90"/>
  <c r="AO368" i="90"/>
  <c r="AN368" i="90"/>
  <c r="AM368" i="90"/>
  <c r="AL368" i="90"/>
  <c r="AK368" i="90"/>
  <c r="AJ368" i="90"/>
  <c r="AI368" i="90"/>
  <c r="AH368" i="90"/>
  <c r="AG368" i="90"/>
  <c r="AF368" i="90"/>
  <c r="AE368" i="90"/>
  <c r="AD368" i="90"/>
  <c r="AC368" i="90"/>
  <c r="AB368" i="90"/>
  <c r="AA368" i="90"/>
  <c r="Z368" i="90"/>
  <c r="Y368" i="90"/>
  <c r="X368" i="90"/>
  <c r="W368" i="90"/>
  <c r="V368" i="90"/>
  <c r="U368" i="90"/>
  <c r="T368" i="90"/>
  <c r="S368" i="90"/>
  <c r="R368" i="90"/>
  <c r="Q368" i="90"/>
  <c r="P368" i="90"/>
  <c r="O368" i="90"/>
  <c r="N368" i="90"/>
  <c r="M368" i="90"/>
  <c r="L368" i="90"/>
  <c r="K368" i="90"/>
  <c r="J368" i="90"/>
  <c r="I368" i="90"/>
  <c r="H368" i="90"/>
  <c r="D38" i="70" l="1"/>
  <c r="N3831" i="70" l="1"/>
  <c r="IV45" i="70"/>
  <c r="D37" i="70"/>
  <c r="D36" i="70"/>
  <c r="D33" i="70"/>
  <c r="D32" i="70"/>
  <c r="K35" i="70"/>
  <c r="D35" i="70"/>
  <c r="K30" i="70"/>
  <c r="D30" i="70"/>
  <c r="D27" i="70"/>
  <c r="D26" i="70"/>
  <c r="D34" i="70"/>
  <c r="D24" i="70"/>
  <c r="D23" i="70"/>
  <c r="D22" i="70"/>
  <c r="D21" i="70"/>
  <c r="D20" i="70"/>
  <c r="D19" i="70"/>
  <c r="C18" i="70"/>
  <c r="D15" i="70"/>
  <c r="D14" i="70"/>
  <c r="K29" i="70" l="1"/>
  <c r="K32" i="70" s="1"/>
  <c r="C46" i="70"/>
  <c r="D18" i="70" l="1"/>
  <c r="T23" i="62" l="1"/>
  <c r="T21" i="62" l="1"/>
  <c r="T20" i="62"/>
  <c r="T26" i="62" s="1"/>
  <c r="T21" i="59" l="1"/>
  <c r="D46" i="70" l="1"/>
  <c r="C50" i="70" s="1"/>
</calcChain>
</file>

<file path=xl/sharedStrings.xml><?xml version="1.0" encoding="utf-8"?>
<sst xmlns="http://schemas.openxmlformats.org/spreadsheetml/2006/main" count="3983" uniqueCount="768">
  <si>
    <t>Intereses Ordinarios</t>
  </si>
  <si>
    <t>Prima de Cobertura Swap SHF Cobrada en Periodo</t>
  </si>
  <si>
    <t>Seguro de Desempleo</t>
  </si>
  <si>
    <t>Excedentes en Liquidación</t>
  </si>
  <si>
    <t>Cargo por Cobranza</t>
  </si>
  <si>
    <t>Cuota de Mantenimiento</t>
  </si>
  <si>
    <t>Cuota de Conservación</t>
  </si>
  <si>
    <t>Saldo a Favor SHF</t>
  </si>
  <si>
    <t>Ejercicio de Swap SHF por Aplicar</t>
  </si>
  <si>
    <t>"IMPORTES EN UDIS"</t>
  </si>
  <si>
    <t>Cobranza de Cartera Vencida (Proceso Adjudicación)</t>
  </si>
  <si>
    <t>UDIS</t>
  </si>
  <si>
    <t>Producto bruto de liquidación</t>
  </si>
  <si>
    <t>Gastos de Cobranza</t>
  </si>
  <si>
    <t>Producto Neto de Liquidación</t>
  </si>
  <si>
    <t>Total Cobrado y Depositado en Cuenta de Cobranza</t>
  </si>
  <si>
    <t>Comisión por Administración Cobrada</t>
  </si>
  <si>
    <t>Penalización por Prepago</t>
  </si>
  <si>
    <t>Seguro de Vida Cobrado</t>
  </si>
  <si>
    <t>Seguro de vida Pagado</t>
  </si>
  <si>
    <t>Seguro de Daños y Contenidos (+ IVA)</t>
  </si>
  <si>
    <t>Seguro de Daños y Contenidos Pagado (+ IVA)</t>
  </si>
  <si>
    <t>Seguro de Desempleo Pagado</t>
  </si>
  <si>
    <t>Montos Recibidos Por Aplicar</t>
  </si>
  <si>
    <t>Saldo Positivo Negativo en Seguros</t>
  </si>
  <si>
    <t>Comisión por Administración Pagada</t>
  </si>
  <si>
    <t>TOTAL DEPOSITADO CUENTA DE COBRANZA (FIDUCIARIO)</t>
  </si>
  <si>
    <t>Pesos</t>
  </si>
  <si>
    <t>Intereses Moratorios</t>
  </si>
  <si>
    <t>Cantidad Desembolsada por el IFC</t>
  </si>
  <si>
    <t>Recuperación de GPI o SCV</t>
  </si>
  <si>
    <t>ESTATUS</t>
  </si>
  <si>
    <t>ACREDITADO</t>
  </si>
  <si>
    <t>FIDEICOMISO</t>
  </si>
  <si>
    <t>IVA</t>
  </si>
  <si>
    <t>CONCEPTO DE GASTO</t>
  </si>
  <si>
    <t>ADAMANTINE</t>
  </si>
  <si>
    <t>SUBTOTAL</t>
  </si>
  <si>
    <t>IVA RETENIDO</t>
  </si>
  <si>
    <t>ISR RETENIDO</t>
  </si>
  <si>
    <t>TOTAL</t>
  </si>
  <si>
    <t># FACTURA</t>
  </si>
  <si>
    <t>ID FACTURA</t>
  </si>
  <si>
    <t>Subtotal udis</t>
  </si>
  <si>
    <t>Udi</t>
  </si>
  <si>
    <t>UDI 10 Mayo</t>
  </si>
  <si>
    <t>SUBTOTAL UDIZADO</t>
  </si>
  <si>
    <t>TOTAL A FACTURAR</t>
  </si>
  <si>
    <t>GASTO ID</t>
  </si>
  <si>
    <t>CRÉDITO</t>
  </si>
  <si>
    <t>DESGLOCE DE GASTOS DE COBRANZA DEL 01 DE MAYO AL 31 DE MAYO DE 2016</t>
  </si>
  <si>
    <t>Quitas y Reversos de Capital</t>
  </si>
  <si>
    <t>BONY F/00247</t>
  </si>
  <si>
    <t>Autorizado</t>
  </si>
  <si>
    <t>Honorarios Cartas Notificación</t>
  </si>
  <si>
    <t>Gastos Legales y de Cobranza</t>
  </si>
  <si>
    <t>CONSECUTIVO</t>
  </si>
  <si>
    <t>Derechos de registro publico</t>
  </si>
  <si>
    <t>OBSERVACIONES</t>
  </si>
  <si>
    <t>Excedentes de Liquidaciones Anteriores</t>
  </si>
  <si>
    <t>3000000176895</t>
  </si>
  <si>
    <t>3000000176876</t>
  </si>
  <si>
    <t>3010010101839651</t>
  </si>
  <si>
    <t>PABLO FELICIANO PEREZ MORIN</t>
  </si>
  <si>
    <t>Traslado de dominio e impuestos</t>
  </si>
  <si>
    <t>Agua y Drenaje</t>
  </si>
  <si>
    <t>Impuestos varios</t>
  </si>
  <si>
    <t>3000000184559</t>
  </si>
  <si>
    <t>Inscripcion RPP</t>
  </si>
  <si>
    <t>Cancelacion de gravamen/hipoteca</t>
  </si>
  <si>
    <t>Cartas notificacion</t>
  </si>
  <si>
    <t>Rechazado</t>
  </si>
  <si>
    <t>no corresponden las imágenes</t>
  </si>
  <si>
    <t>A15617</t>
  </si>
  <si>
    <t>Copias certificadas</t>
  </si>
  <si>
    <t>sin imagen del instrumento fotocopiado</t>
  </si>
  <si>
    <t>Avalúo Fiscal</t>
  </si>
  <si>
    <t>Gestiones Registro Público</t>
  </si>
  <si>
    <t>Duplicado Gto Cobranza</t>
  </si>
  <si>
    <t>Honorario por escrituración PAE</t>
  </si>
  <si>
    <t>Impuesto Predial</t>
  </si>
  <si>
    <t>LLAVE</t>
  </si>
  <si>
    <t>Udi Fac</t>
  </si>
  <si>
    <t>Importe Udi</t>
  </si>
  <si>
    <t>Udi Actual</t>
  </si>
  <si>
    <t>Importe Actual</t>
  </si>
  <si>
    <t>Importe Actual + Iva</t>
  </si>
  <si>
    <t>CHECCK GTO COB</t>
  </si>
  <si>
    <t>301001010183965138</t>
  </si>
  <si>
    <t>30100101018396511001232</t>
  </si>
  <si>
    <t>3010010101839651A15617</t>
  </si>
  <si>
    <t>3010010101839651284</t>
  </si>
  <si>
    <t>301001010183965182782</t>
  </si>
  <si>
    <t>301001010183965120</t>
  </si>
  <si>
    <t>30100101018396516809</t>
  </si>
  <si>
    <t>3010010101839651607173</t>
  </si>
  <si>
    <t>3010010101839651607328</t>
  </si>
  <si>
    <t>3010010101839651608566</t>
  </si>
  <si>
    <t>3010010101839651616487</t>
  </si>
  <si>
    <t>3010010101839651647435</t>
  </si>
  <si>
    <t>3010010101839651647440</t>
  </si>
  <si>
    <t>30100101018396514508</t>
  </si>
  <si>
    <t>301001010183965119</t>
  </si>
  <si>
    <t>30100101018396511220013390</t>
  </si>
  <si>
    <t>Reportado en los gastos de Octubre</t>
  </si>
  <si>
    <t>Reportado en los gastos de Febrero</t>
  </si>
  <si>
    <t>Reportado en los gastos de Marzo</t>
  </si>
  <si>
    <t>Gastos Patrimonio</t>
  </si>
  <si>
    <t>Gastos autorizados Adamantine</t>
  </si>
  <si>
    <t>Descuento Real</t>
  </si>
  <si>
    <t>Observaciones</t>
  </si>
  <si>
    <t>Importe de Cédula de Pago</t>
  </si>
  <si>
    <t>3000000184853</t>
  </si>
  <si>
    <t>3000000186252</t>
  </si>
  <si>
    <t xml:space="preserve">Bonificaciones </t>
  </si>
  <si>
    <t>Montos Aplicados identificados en Periodos Anteriores</t>
  </si>
  <si>
    <t>REPORTE DE COBRANZA CONSOLIDADO AL 31 DE JULIO DE 2018</t>
  </si>
  <si>
    <t>res</t>
  </si>
  <si>
    <t>pag</t>
  </si>
  <si>
    <t>Pagos de Principal Programados</t>
  </si>
  <si>
    <t>Pre-pagos de Principal</t>
  </si>
  <si>
    <t>Principal Producto Neto de Liquidaciones</t>
  </si>
  <si>
    <t>Monto Total de Pagos de Principal</t>
  </si>
  <si>
    <t>Seguros y Comisiones pendientes de reemblso</t>
  </si>
  <si>
    <t>GPI Pagada por el Administrador</t>
  </si>
  <si>
    <t>14097</t>
  </si>
  <si>
    <t>14368</t>
  </si>
  <si>
    <t>1928</t>
  </si>
  <si>
    <t>1954</t>
  </si>
  <si>
    <t>33258</t>
  </si>
  <si>
    <t>34029</t>
  </si>
  <si>
    <t>3423</t>
  </si>
  <si>
    <t>34263</t>
  </si>
  <si>
    <t>3886</t>
  </si>
  <si>
    <t>4707</t>
  </si>
  <si>
    <t>4721</t>
  </si>
  <si>
    <t>4857</t>
  </si>
  <si>
    <t>4972</t>
  </si>
  <si>
    <t>GPI</t>
  </si>
  <si>
    <t>Al Corriente</t>
  </si>
  <si>
    <t>22107</t>
  </si>
  <si>
    <t>3010010101815362</t>
  </si>
  <si>
    <t>13862</t>
  </si>
  <si>
    <t>3010010101812377</t>
  </si>
  <si>
    <t>3010010101826104</t>
  </si>
  <si>
    <t>33254</t>
  </si>
  <si>
    <t>34208</t>
  </si>
  <si>
    <t>34269</t>
  </si>
  <si>
    <t>34743</t>
  </si>
  <si>
    <t>4214</t>
  </si>
  <si>
    <t>44914</t>
  </si>
  <si>
    <t>45432</t>
  </si>
  <si>
    <t>45846</t>
  </si>
  <si>
    <t>4709</t>
  </si>
  <si>
    <t>4766</t>
  </si>
  <si>
    <t>4884</t>
  </si>
  <si>
    <t>20353</t>
  </si>
  <si>
    <t>4610</t>
  </si>
  <si>
    <t>Hipotecaria Crédito y Casa</t>
  </si>
  <si>
    <t>Hipotecaria Su Casita</t>
  </si>
  <si>
    <t>EM</t>
  </si>
  <si>
    <t>JAL</t>
  </si>
  <si>
    <t>QRO</t>
  </si>
  <si>
    <t>10091</t>
  </si>
  <si>
    <t>10251</t>
  </si>
  <si>
    <t>10357</t>
  </si>
  <si>
    <t>10540</t>
  </si>
  <si>
    <t>10541</t>
  </si>
  <si>
    <t>10542</t>
  </si>
  <si>
    <t>10548</t>
  </si>
  <si>
    <t>10550</t>
  </si>
  <si>
    <t>13428</t>
  </si>
  <si>
    <t>14057</t>
  </si>
  <si>
    <t>14070</t>
  </si>
  <si>
    <t>14253</t>
  </si>
  <si>
    <t>14259</t>
  </si>
  <si>
    <t>14367</t>
  </si>
  <si>
    <t>14476</t>
  </si>
  <si>
    <t>14477</t>
  </si>
  <si>
    <t>14489</t>
  </si>
  <si>
    <t>15929</t>
  </si>
  <si>
    <t>1807</t>
  </si>
  <si>
    <t>1821</t>
  </si>
  <si>
    <t>19320</t>
  </si>
  <si>
    <t>19446</t>
  </si>
  <si>
    <t>1955</t>
  </si>
  <si>
    <t>19551</t>
  </si>
  <si>
    <t>19554</t>
  </si>
  <si>
    <t>19600</t>
  </si>
  <si>
    <t>19641</t>
  </si>
  <si>
    <t>19643</t>
  </si>
  <si>
    <t>19645</t>
  </si>
  <si>
    <t>19648</t>
  </si>
  <si>
    <t>19651</t>
  </si>
  <si>
    <t>20164</t>
  </si>
  <si>
    <t>20173</t>
  </si>
  <si>
    <t>20455</t>
  </si>
  <si>
    <t>20461</t>
  </si>
  <si>
    <t>20469</t>
  </si>
  <si>
    <t>20789</t>
  </si>
  <si>
    <t>20938</t>
  </si>
  <si>
    <t>21457</t>
  </si>
  <si>
    <t>22097</t>
  </si>
  <si>
    <t>22111</t>
  </si>
  <si>
    <t>2234</t>
  </si>
  <si>
    <t>23487</t>
  </si>
  <si>
    <t>23493</t>
  </si>
  <si>
    <t>23498</t>
  </si>
  <si>
    <t>23516</t>
  </si>
  <si>
    <t>23537</t>
  </si>
  <si>
    <t>23539</t>
  </si>
  <si>
    <t>23543</t>
  </si>
  <si>
    <t>2363</t>
  </si>
  <si>
    <t>24214</t>
  </si>
  <si>
    <t>24294</t>
  </si>
  <si>
    <t>24302</t>
  </si>
  <si>
    <t>24748</t>
  </si>
  <si>
    <t>25089</t>
  </si>
  <si>
    <t>25170</t>
  </si>
  <si>
    <t>2633</t>
  </si>
  <si>
    <t>2694</t>
  </si>
  <si>
    <t>2730</t>
  </si>
  <si>
    <t>2750</t>
  </si>
  <si>
    <t>28653</t>
  </si>
  <si>
    <t>28761</t>
  </si>
  <si>
    <t>3000000181688</t>
  </si>
  <si>
    <t>3010010101812534</t>
  </si>
  <si>
    <t>3010010101812583</t>
  </si>
  <si>
    <t>3010010101813151</t>
  </si>
  <si>
    <t>3010010101814142</t>
  </si>
  <si>
    <t>3010010101817830</t>
  </si>
  <si>
    <t>3010010101818317</t>
  </si>
  <si>
    <t>3010010101823127</t>
  </si>
  <si>
    <t>3010010101823192</t>
  </si>
  <si>
    <t>3010010101823259</t>
  </si>
  <si>
    <t>3010010101826906</t>
  </si>
  <si>
    <t>3010010101828159</t>
  </si>
  <si>
    <t>3010010101835048</t>
  </si>
  <si>
    <t>3010010101846755</t>
  </si>
  <si>
    <t>3010010101847589</t>
  </si>
  <si>
    <t>3010010101847613</t>
  </si>
  <si>
    <t>3010010101849395</t>
  </si>
  <si>
    <t>3010010101856697</t>
  </si>
  <si>
    <t>33227</t>
  </si>
  <si>
    <t>33247</t>
  </si>
  <si>
    <t>33249</t>
  </si>
  <si>
    <t>33251</t>
  </si>
  <si>
    <t>33261</t>
  </si>
  <si>
    <t>34063</t>
  </si>
  <si>
    <t>3418</t>
  </si>
  <si>
    <t>34255</t>
  </si>
  <si>
    <t>34259</t>
  </si>
  <si>
    <t>34260</t>
  </si>
  <si>
    <t>34268</t>
  </si>
  <si>
    <t>34271</t>
  </si>
  <si>
    <t>34739</t>
  </si>
  <si>
    <t>3630</t>
  </si>
  <si>
    <t>36762</t>
  </si>
  <si>
    <t>36820</t>
  </si>
  <si>
    <t>36844</t>
  </si>
  <si>
    <t>36871</t>
  </si>
  <si>
    <t>36877</t>
  </si>
  <si>
    <t>36884</t>
  </si>
  <si>
    <t>36886</t>
  </si>
  <si>
    <t>36898</t>
  </si>
  <si>
    <t>36921</t>
  </si>
  <si>
    <t>36925</t>
  </si>
  <si>
    <t>36932</t>
  </si>
  <si>
    <t>3696</t>
  </si>
  <si>
    <t>37043</t>
  </si>
  <si>
    <t>3797</t>
  </si>
  <si>
    <t>3799</t>
  </si>
  <si>
    <t>38-400006</t>
  </si>
  <si>
    <t>38487</t>
  </si>
  <si>
    <t>3853</t>
  </si>
  <si>
    <t>3868</t>
  </si>
  <si>
    <t>39844</t>
  </si>
  <si>
    <t>4080</t>
  </si>
  <si>
    <t>41036</t>
  </si>
  <si>
    <t>4116</t>
  </si>
  <si>
    <t>4196</t>
  </si>
  <si>
    <t>42043</t>
  </si>
  <si>
    <t>42067</t>
  </si>
  <si>
    <t>42069</t>
  </si>
  <si>
    <t>4219</t>
  </si>
  <si>
    <t>4224</t>
  </si>
  <si>
    <t>4341</t>
  </si>
  <si>
    <t>4346</t>
  </si>
  <si>
    <t>4350</t>
  </si>
  <si>
    <t>4367</t>
  </si>
  <si>
    <t>44070</t>
  </si>
  <si>
    <t>44084</t>
  </si>
  <si>
    <t>44085</t>
  </si>
  <si>
    <t>44476</t>
  </si>
  <si>
    <t>44912</t>
  </si>
  <si>
    <t>45129</t>
  </si>
  <si>
    <t>45132</t>
  </si>
  <si>
    <t>45157</t>
  </si>
  <si>
    <t>45401</t>
  </si>
  <si>
    <t>45420</t>
  </si>
  <si>
    <t>45423</t>
  </si>
  <si>
    <t>45438</t>
  </si>
  <si>
    <t>4553</t>
  </si>
  <si>
    <t>45809</t>
  </si>
  <si>
    <t>45936</t>
  </si>
  <si>
    <t>45961</t>
  </si>
  <si>
    <t>45989</t>
  </si>
  <si>
    <t>45996</t>
  </si>
  <si>
    <t>46012</t>
  </si>
  <si>
    <t>46046</t>
  </si>
  <si>
    <t>4609</t>
  </si>
  <si>
    <t>46091</t>
  </si>
  <si>
    <t>4616</t>
  </si>
  <si>
    <t>4621</t>
  </si>
  <si>
    <t>46578</t>
  </si>
  <si>
    <t>46581</t>
  </si>
  <si>
    <t>4674</t>
  </si>
  <si>
    <t>4692</t>
  </si>
  <si>
    <t>4716</t>
  </si>
  <si>
    <t>4757</t>
  </si>
  <si>
    <t>4778</t>
  </si>
  <si>
    <t>4781</t>
  </si>
  <si>
    <t>4831</t>
  </si>
  <si>
    <t>4846</t>
  </si>
  <si>
    <t>4861</t>
  </si>
  <si>
    <t>4868</t>
  </si>
  <si>
    <t>4876</t>
  </si>
  <si>
    <t>4894</t>
  </si>
  <si>
    <t>4897</t>
  </si>
  <si>
    <t>4948</t>
  </si>
  <si>
    <t>9827</t>
  </si>
  <si>
    <t>9837</t>
  </si>
  <si>
    <t>9855</t>
  </si>
  <si>
    <t>9949</t>
  </si>
  <si>
    <t>VERACRUZ</t>
  </si>
  <si>
    <t>CHIHUAHUA</t>
  </si>
  <si>
    <t>PUEBLA</t>
  </si>
  <si>
    <t>Hipotecaria Nacional</t>
  </si>
  <si>
    <t>QUERETARO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</si>
  <si>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</si>
  <si>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</si>
  <si>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</si>
  <si>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</si>
  <si>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</si>
  <si>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</si>
  <si>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</si>
  <si>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</si>
  <si>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</si>
  <si>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</si>
  <si>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</si>
  <si>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</si>
  <si>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</si>
  <si>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</si>
  <si>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</si>
  <si>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</si>
  <si>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</si>
  <si>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</si>
  <si>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</si>
  <si>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</si>
  <si>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</si>
  <si>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</si>
  <si>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</si>
  <si>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</si>
  <si>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</si>
  <si>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</si>
  <si>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</si>
  <si>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</si>
  <si>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</si>
  <si>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</si>
  <si>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</si>
  <si>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</si>
  <si>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</si>
  <si>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</si>
  <si>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</si>
  <si>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</si>
  <si>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</si>
  <si>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</si>
  <si>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</si>
  <si>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</si>
  <si>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</si>
  <si>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</si>
  <si>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</si>
  <si>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</si>
  <si>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</si>
  <si>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</si>
  <si>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</si>
  <si>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</si>
  <si>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</si>
  <si>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</si>
  <si>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</si>
  <si>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</si>
  <si>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</si>
  <si>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</si>
  <si>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</si>
  <si>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</si>
  <si>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</si>
  <si>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</si>
  <si>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</si>
  <si>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</si>
  <si>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</si>
  <si>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</si>
  <si>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</si>
  <si>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</si>
  <si>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</si>
  <si>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</si>
  <si>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</si>
  <si>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</si>
  <si>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</si>
  <si>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</si>
  <si>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</si>
  <si>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</si>
  <si>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MXMACCB 052 U</t>
  </si>
  <si>
    <t>Formal</t>
  </si>
  <si>
    <t>YUC</t>
  </si>
  <si>
    <t>MERIDA</t>
  </si>
  <si>
    <t>97130</t>
  </si>
  <si>
    <t>Proceso Judicial</t>
  </si>
  <si>
    <t>QR</t>
  </si>
  <si>
    <t>BENITO JUAREZ</t>
  </si>
  <si>
    <t>77500</t>
  </si>
  <si>
    <t>10292</t>
  </si>
  <si>
    <t>10300</t>
  </si>
  <si>
    <t>BCN</t>
  </si>
  <si>
    <t>TIJUANA</t>
  </si>
  <si>
    <t>22560</t>
  </si>
  <si>
    <t>VER</t>
  </si>
  <si>
    <t>91777</t>
  </si>
  <si>
    <t>22517</t>
  </si>
  <si>
    <t>22205</t>
  </si>
  <si>
    <t>13529</t>
  </si>
  <si>
    <t>13821</t>
  </si>
  <si>
    <t>22647</t>
  </si>
  <si>
    <t>13867</t>
  </si>
  <si>
    <t>13966</t>
  </si>
  <si>
    <t>Morosidad</t>
  </si>
  <si>
    <t>BCS</t>
  </si>
  <si>
    <t>LA PAZ</t>
  </si>
  <si>
    <t>23030</t>
  </si>
  <si>
    <t>14064</t>
  </si>
  <si>
    <t>23098</t>
  </si>
  <si>
    <t>14117</t>
  </si>
  <si>
    <t>14246</t>
  </si>
  <si>
    <t>22630</t>
  </si>
  <si>
    <t>ENSENADA</t>
  </si>
  <si>
    <t>22870</t>
  </si>
  <si>
    <t>22785</t>
  </si>
  <si>
    <t>14460</t>
  </si>
  <si>
    <t>22215</t>
  </si>
  <si>
    <t>22606</t>
  </si>
  <si>
    <t>22710</t>
  </si>
  <si>
    <t>CHI</t>
  </si>
  <si>
    <t>JUAREZ</t>
  </si>
  <si>
    <t>32575</t>
  </si>
  <si>
    <t>1705</t>
  </si>
  <si>
    <t>SIN</t>
  </si>
  <si>
    <t>CULIACAN</t>
  </si>
  <si>
    <t>80050</t>
  </si>
  <si>
    <t>1724</t>
  </si>
  <si>
    <t>1756</t>
  </si>
  <si>
    <t>1764</t>
  </si>
  <si>
    <t>17981</t>
  </si>
  <si>
    <t>1812</t>
  </si>
  <si>
    <t>18592</t>
  </si>
  <si>
    <t>PUERTO VALLARTA</t>
  </si>
  <si>
    <t>48325</t>
  </si>
  <si>
    <t>SLP</t>
  </si>
  <si>
    <t>SAN LUIS POTOSI</t>
  </si>
  <si>
    <t>78396</t>
  </si>
  <si>
    <t>18959</t>
  </si>
  <si>
    <t>1914</t>
  </si>
  <si>
    <t>MAZATLAN</t>
  </si>
  <si>
    <t>82133</t>
  </si>
  <si>
    <t>19238</t>
  </si>
  <si>
    <t>DF</t>
  </si>
  <si>
    <t>TLAHUAC</t>
  </si>
  <si>
    <t>13210</t>
  </si>
  <si>
    <t>1925</t>
  </si>
  <si>
    <t>1927</t>
  </si>
  <si>
    <t>GTO</t>
  </si>
  <si>
    <t>LEON</t>
  </si>
  <si>
    <t>37200</t>
  </si>
  <si>
    <t>CELAYA</t>
  </si>
  <si>
    <t>38016</t>
  </si>
  <si>
    <t>TLAJOMULCO DE ZU¥IGA</t>
  </si>
  <si>
    <t>45653</t>
  </si>
  <si>
    <t>19576</t>
  </si>
  <si>
    <t>19626</t>
  </si>
  <si>
    <t>20128</t>
  </si>
  <si>
    <t>NL</t>
  </si>
  <si>
    <t>APODACA</t>
  </si>
  <si>
    <t>66649</t>
  </si>
  <si>
    <t>20140</t>
  </si>
  <si>
    <t>MONTERREY</t>
  </si>
  <si>
    <t>64117</t>
  </si>
  <si>
    <t>SAN NICOLAS DE LOS GARZA</t>
  </si>
  <si>
    <t>66445</t>
  </si>
  <si>
    <t>SANTA CATARINA</t>
  </si>
  <si>
    <t>66367</t>
  </si>
  <si>
    <t>Liquidado</t>
  </si>
  <si>
    <t>COA</t>
  </si>
  <si>
    <t>TORREON</t>
  </si>
  <si>
    <t>27084</t>
  </si>
  <si>
    <t>27277</t>
  </si>
  <si>
    <t>20603</t>
  </si>
  <si>
    <t>PUE</t>
  </si>
  <si>
    <t>72197</t>
  </si>
  <si>
    <t>20619</t>
  </si>
  <si>
    <t>SON</t>
  </si>
  <si>
    <t>HERMOSILLO</t>
  </si>
  <si>
    <t>83117</t>
  </si>
  <si>
    <t>72120</t>
  </si>
  <si>
    <t>20992</t>
  </si>
  <si>
    <t>91790</t>
  </si>
  <si>
    <t>20994</t>
  </si>
  <si>
    <t>20997</t>
  </si>
  <si>
    <t>20999</t>
  </si>
  <si>
    <t>21016</t>
  </si>
  <si>
    <t>72260</t>
  </si>
  <si>
    <t>21038</t>
  </si>
  <si>
    <t>MICH</t>
  </si>
  <si>
    <t>MORELIA</t>
  </si>
  <si>
    <t>58020</t>
  </si>
  <si>
    <t>21348</t>
  </si>
  <si>
    <t>80063</t>
  </si>
  <si>
    <t>77506</t>
  </si>
  <si>
    <t>IXTAPALUCA</t>
  </si>
  <si>
    <t>56586</t>
  </si>
  <si>
    <t>23488</t>
  </si>
  <si>
    <t>56536</t>
  </si>
  <si>
    <t>CHICOLOAPAN DE JUAREZ</t>
  </si>
  <si>
    <t>56380</t>
  </si>
  <si>
    <t>NAVOLATO</t>
  </si>
  <si>
    <t>80320</t>
  </si>
  <si>
    <t>23693</t>
  </si>
  <si>
    <t>CAM</t>
  </si>
  <si>
    <t>HOPELCHEN</t>
  </si>
  <si>
    <t>72760</t>
  </si>
  <si>
    <t>23708</t>
  </si>
  <si>
    <t>23712</t>
  </si>
  <si>
    <t>97217</t>
  </si>
  <si>
    <t>24216</t>
  </si>
  <si>
    <t>24224</t>
  </si>
  <si>
    <t>24258</t>
  </si>
  <si>
    <t>CHS</t>
  </si>
  <si>
    <t>TUXTLA GUTIERREZ</t>
  </si>
  <si>
    <t>29089</t>
  </si>
  <si>
    <t>24749</t>
  </si>
  <si>
    <t>91778</t>
  </si>
  <si>
    <t>2509</t>
  </si>
  <si>
    <t>80227</t>
  </si>
  <si>
    <t>25171</t>
  </si>
  <si>
    <t>25456</t>
  </si>
  <si>
    <t>COYOACAN</t>
  </si>
  <si>
    <t>04909</t>
  </si>
  <si>
    <t>25458</t>
  </si>
  <si>
    <t>ATIZAPAN DE ZARAGOZA</t>
  </si>
  <si>
    <t>52998</t>
  </si>
  <si>
    <t>2686</t>
  </si>
  <si>
    <t>80159</t>
  </si>
  <si>
    <t>80010</t>
  </si>
  <si>
    <t>80177</t>
  </si>
  <si>
    <t>28641</t>
  </si>
  <si>
    <t>28662</t>
  </si>
  <si>
    <t>28767</t>
  </si>
  <si>
    <t>76177</t>
  </si>
  <si>
    <t>0</t>
  </si>
  <si>
    <t>3000000180438</t>
  </si>
  <si>
    <t>55070</t>
  </si>
  <si>
    <t>3000000180810</t>
  </si>
  <si>
    <t>3000000181900</t>
  </si>
  <si>
    <t>TAM</t>
  </si>
  <si>
    <t>88285</t>
  </si>
  <si>
    <t>97302</t>
  </si>
  <si>
    <t>72845</t>
  </si>
  <si>
    <t>3000000207990</t>
  </si>
  <si>
    <t>DISTRITO FEREDAL</t>
  </si>
  <si>
    <t>3000000208052</t>
  </si>
  <si>
    <t>Informal</t>
  </si>
  <si>
    <t>3000000208101</t>
  </si>
  <si>
    <t>ESTADO DE MÉXICO</t>
  </si>
  <si>
    <t>3010010101806403</t>
  </si>
  <si>
    <t>66666</t>
  </si>
  <si>
    <t>TECAMAC</t>
  </si>
  <si>
    <t>55063</t>
  </si>
  <si>
    <t>3010010101812468</t>
  </si>
  <si>
    <t>3010010101812492</t>
  </si>
  <si>
    <t>3010010101812567</t>
  </si>
  <si>
    <t>3010010101812575</t>
  </si>
  <si>
    <t>3010010101812591</t>
  </si>
  <si>
    <t>3010010101812625</t>
  </si>
  <si>
    <t>05765</t>
  </si>
  <si>
    <t>MEXICALI</t>
  </si>
  <si>
    <t>21355</t>
  </si>
  <si>
    <t>3010010101814639</t>
  </si>
  <si>
    <t>TLAQUEPAQUE</t>
  </si>
  <si>
    <t>45602</t>
  </si>
  <si>
    <t>SN ANTONIO DE LOS BUENOS</t>
  </si>
  <si>
    <t>22510</t>
  </si>
  <si>
    <t>3010010101817616</t>
  </si>
  <si>
    <t>21259</t>
  </si>
  <si>
    <t>TLAJOMULCO</t>
  </si>
  <si>
    <t>45640</t>
  </si>
  <si>
    <t>TARIAMBARO</t>
  </si>
  <si>
    <t>58880</t>
  </si>
  <si>
    <t>3010010101819042</t>
  </si>
  <si>
    <t>3010010101819687</t>
  </si>
  <si>
    <t>NUEVO LAREDO</t>
  </si>
  <si>
    <t>88000</t>
  </si>
  <si>
    <t>SALTILLO</t>
  </si>
  <si>
    <t>25169</t>
  </si>
  <si>
    <t>3010010101826138</t>
  </si>
  <si>
    <t>REYNOSA</t>
  </si>
  <si>
    <t>88715</t>
  </si>
  <si>
    <t>25060</t>
  </si>
  <si>
    <t>3010010101828829</t>
  </si>
  <si>
    <t>37000</t>
  </si>
  <si>
    <t>3010010101837291</t>
  </si>
  <si>
    <t>3010010101837424</t>
  </si>
  <si>
    <t>3010010101839610</t>
  </si>
  <si>
    <t>67250</t>
  </si>
  <si>
    <t>3010010101840550</t>
  </si>
  <si>
    <t>DGO</t>
  </si>
  <si>
    <t>GOMEZ PALACIO</t>
  </si>
  <si>
    <t>35140</t>
  </si>
  <si>
    <t>3010010101846680</t>
  </si>
  <si>
    <t>31124</t>
  </si>
  <si>
    <t>45645</t>
  </si>
  <si>
    <t>HGO</t>
  </si>
  <si>
    <t>TULANCINGO</t>
  </si>
  <si>
    <t>43770</t>
  </si>
  <si>
    <t>3010010101849379</t>
  </si>
  <si>
    <t>88710</t>
  </si>
  <si>
    <t>33233</t>
  </si>
  <si>
    <t>33242</t>
  </si>
  <si>
    <t>34027</t>
  </si>
  <si>
    <t>22000</t>
  </si>
  <si>
    <t>34031</t>
  </si>
  <si>
    <t>22114</t>
  </si>
  <si>
    <t>34045</t>
  </si>
  <si>
    <t>22645</t>
  </si>
  <si>
    <t>34059</t>
  </si>
  <si>
    <t>22666</t>
  </si>
  <si>
    <t>34066</t>
  </si>
  <si>
    <t>LOS CABOS</t>
  </si>
  <si>
    <t>23434</t>
  </si>
  <si>
    <t>TOLUCA</t>
  </si>
  <si>
    <t>50200</t>
  </si>
  <si>
    <t>TONAYAN</t>
  </si>
  <si>
    <t>91360</t>
  </si>
  <si>
    <t>3667</t>
  </si>
  <si>
    <t>36675</t>
  </si>
  <si>
    <t>36676</t>
  </si>
  <si>
    <t>36690</t>
  </si>
  <si>
    <t>36703</t>
  </si>
  <si>
    <t>36711</t>
  </si>
  <si>
    <t>36722</t>
  </si>
  <si>
    <t>36808</t>
  </si>
  <si>
    <t>72190</t>
  </si>
  <si>
    <t>36858</t>
  </si>
  <si>
    <t>36926</t>
  </si>
  <si>
    <t>36931</t>
  </si>
  <si>
    <t>36941</t>
  </si>
  <si>
    <t>37023</t>
  </si>
  <si>
    <t>32696</t>
  </si>
  <si>
    <t>37047</t>
  </si>
  <si>
    <t>3726</t>
  </si>
  <si>
    <t>IRAPUATO</t>
  </si>
  <si>
    <t>3848</t>
  </si>
  <si>
    <t>91880</t>
  </si>
  <si>
    <t>3859</t>
  </si>
  <si>
    <t>23090</t>
  </si>
  <si>
    <t>SANTIAGO DE QUERETARO</t>
  </si>
  <si>
    <t>76146</t>
  </si>
  <si>
    <t>41006</t>
  </si>
  <si>
    <t>31050</t>
  </si>
  <si>
    <t>41020</t>
  </si>
  <si>
    <t>41042</t>
  </si>
  <si>
    <t>41095</t>
  </si>
  <si>
    <t>31300</t>
  </si>
  <si>
    <t>42017</t>
  </si>
  <si>
    <t>76125</t>
  </si>
  <si>
    <t>42029</t>
  </si>
  <si>
    <t>42030</t>
  </si>
  <si>
    <t>76000</t>
  </si>
  <si>
    <t>42033</t>
  </si>
  <si>
    <t>42046</t>
  </si>
  <si>
    <t>42048</t>
  </si>
  <si>
    <t>42056</t>
  </si>
  <si>
    <t>42057</t>
  </si>
  <si>
    <t>42066</t>
  </si>
  <si>
    <t>76070</t>
  </si>
  <si>
    <t>23085</t>
  </si>
  <si>
    <t>4226</t>
  </si>
  <si>
    <t>22895</t>
  </si>
  <si>
    <t>44103</t>
  </si>
  <si>
    <t>44473</t>
  </si>
  <si>
    <t>22216</t>
  </si>
  <si>
    <t>44486</t>
  </si>
  <si>
    <t>44490</t>
  </si>
  <si>
    <t>22125</t>
  </si>
  <si>
    <t>44931</t>
  </si>
  <si>
    <t>45131</t>
  </si>
  <si>
    <t>37408</t>
  </si>
  <si>
    <t>45393</t>
  </si>
  <si>
    <t>MIGUEL HIDALGO</t>
  </si>
  <si>
    <t>45397</t>
  </si>
  <si>
    <t>45400</t>
  </si>
  <si>
    <t>45402</t>
  </si>
  <si>
    <t>45405</t>
  </si>
  <si>
    <t>45407</t>
  </si>
  <si>
    <t>45418</t>
  </si>
  <si>
    <t>45431</t>
  </si>
  <si>
    <t>45435</t>
  </si>
  <si>
    <t>45450</t>
  </si>
  <si>
    <t>38000</t>
  </si>
  <si>
    <t>72270</t>
  </si>
  <si>
    <t>45930</t>
  </si>
  <si>
    <t>38024</t>
  </si>
  <si>
    <t>45934</t>
  </si>
  <si>
    <t>38010</t>
  </si>
  <si>
    <t>COACALCO DE BERRIOZABAL</t>
  </si>
  <si>
    <t>55700</t>
  </si>
  <si>
    <t>45992</t>
  </si>
  <si>
    <t>46005</t>
  </si>
  <si>
    <t>46013</t>
  </si>
  <si>
    <t>97169</t>
  </si>
  <si>
    <t>46280</t>
  </si>
  <si>
    <t>27120</t>
  </si>
  <si>
    <t>46679</t>
  </si>
  <si>
    <t>46701</t>
  </si>
  <si>
    <t>4671</t>
  </si>
  <si>
    <t>46715</t>
  </si>
  <si>
    <t>4688</t>
  </si>
  <si>
    <t>4693</t>
  </si>
  <si>
    <t>23080</t>
  </si>
  <si>
    <t>CHALCO</t>
  </si>
  <si>
    <t>56608</t>
  </si>
  <si>
    <t>SALAMANCA</t>
  </si>
  <si>
    <t>36765</t>
  </si>
  <si>
    <t>4774</t>
  </si>
  <si>
    <t>23097</t>
  </si>
  <si>
    <t>5690</t>
  </si>
  <si>
    <t>21353</t>
  </si>
  <si>
    <t>9819</t>
  </si>
  <si>
    <t>9853</t>
  </si>
  <si>
    <t>9865</t>
  </si>
  <si>
    <t>9872</t>
  </si>
  <si>
    <t>9920</t>
  </si>
  <si>
    <t>9930</t>
  </si>
  <si>
    <t>9951</t>
  </si>
  <si>
    <t>9960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</si>
  <si>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</si>
  <si>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</si>
  <si>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</si>
  <si>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</si>
  <si>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</si>
  <si>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</si>
  <si>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</si>
  <si>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</si>
  <si>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</si>
  <si>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</si>
  <si>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</si>
  <si>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Suma:</t>
  </si>
  <si>
    <t>3000000209354</t>
  </si>
  <si>
    <t>3000000209375</t>
  </si>
  <si>
    <t>3847</t>
  </si>
  <si>
    <t>3010010101834124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</si>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</sst>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70" formatCode="#,##0.000000"/>
    <numFmt numFmtId="177" formatCode="_-* #,##0.00\ &quot;€&quot;_-;\-* #,##0.00\ &quot;€&quot;_-;_-* &quot;-&quot;??\ &quot;€&quot;_-;_-@_-"/>
    <numFmt numFmtId="178" formatCode="[$$-80A]#,##0"/>
    <numFmt numFmtId="190" formatCode="mm\/dd\/yyyy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sz val="10"/>
      <name val="Arial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rial Narrow"/>
      <family val="2"/>
    </font>
    <font>
      <sz val="9"/>
      <color theme="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 Narrow"/>
      <family val="2"/>
    </font>
    <font>
      <b/>
      <i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8"/>
      <color rgb="FFFFFFFF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0" tint="-0.34998626667073579"/>
      <name val="Arial Narrow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293352"/>
        <bgColor indexed="64"/>
      </patternFill>
    </fill>
    <fill>
      <patternFill patternType="solid">
        <fgColor rgb="FF5AA0E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1869B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 style="medium">
        <color rgb="FFCCCCFF"/>
      </right>
      <top style="medium">
        <color rgb="FFCCCCCC"/>
      </top>
      <bottom style="medium">
        <color rgb="FFCCCCFF"/>
      </bottom>
      <diagonal/>
    </border>
    <border>
      <left style="medium">
        <color rgb="FFCCCCCC"/>
      </left>
      <right/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FF"/>
      </bottom>
      <diagonal/>
    </border>
    <border>
      <left/>
      <right/>
      <top style="medium">
        <color rgb="FFCCCCCC"/>
      </top>
      <bottom style="medium">
        <color rgb="FFCCCCFF"/>
      </bottom>
      <diagonal/>
    </border>
    <border>
      <left/>
      <right style="medium">
        <color rgb="FFCCCCFF"/>
      </right>
      <top style="medium">
        <color rgb="FFCCCCCC"/>
      </top>
      <bottom style="medium">
        <color rgb="FFCCCC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F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49"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166" fontId="1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166" fontId="17" fillId="0" borderId="0" applyFont="0" applyFill="0" applyBorder="0" applyAlignment="0" applyProtection="0"/>
    <xf numFmtId="0" fontId="17" fillId="0" borderId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" fillId="0" borderId="0"/>
    <xf numFmtId="0" fontId="15" fillId="0" borderId="0"/>
    <xf numFmtId="0" fontId="2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20" fillId="0" borderId="0" applyFont="0" applyFill="0" applyBorder="0" applyAlignment="0" applyProtection="0"/>
    <xf numFmtId="0" fontId="23" fillId="0" borderId="0"/>
    <xf numFmtId="0" fontId="23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20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20" fillId="0" borderId="0" applyFont="0" applyFill="0" applyBorder="0" applyAlignment="0" applyProtection="0"/>
    <xf numFmtId="0" fontId="11" fillId="0" borderId="0"/>
    <xf numFmtId="0" fontId="11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1" fillId="0" borderId="0"/>
    <xf numFmtId="0" fontId="10" fillId="0" borderId="0"/>
    <xf numFmtId="0" fontId="65" fillId="0" borderId="0"/>
    <xf numFmtId="166" fontId="65" fillId="0" borderId="0" applyFont="0" applyFill="0" applyBorder="0" applyAlignment="0" applyProtection="0"/>
    <xf numFmtId="0" fontId="66" fillId="0" borderId="0"/>
    <xf numFmtId="166" fontId="66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66" fillId="0" borderId="0"/>
    <xf numFmtId="0" fontId="60" fillId="0" borderId="0" applyBorder="0"/>
    <xf numFmtId="166" fontId="60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0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0" fillId="0" borderId="0">
      <alignment vertical="top"/>
    </xf>
    <xf numFmtId="16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vertical="top"/>
    </xf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66" fillId="0" borderId="0"/>
    <xf numFmtId="166" fontId="19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5" fillId="0" borderId="0"/>
    <xf numFmtId="9" fontId="70" fillId="0" borderId="0" applyFont="0" applyFill="0" applyBorder="0" applyAlignment="0" applyProtection="0"/>
    <xf numFmtId="0" fontId="5" fillId="0" borderId="0"/>
    <xf numFmtId="0" fontId="20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1" fillId="0" borderId="0"/>
    <xf numFmtId="0" fontId="5" fillId="0" borderId="0"/>
    <xf numFmtId="0" fontId="20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8" fontId="72" fillId="0" borderId="18" applyNumberFormat="0" applyFill="0" applyAlignment="0" applyProtection="0"/>
    <xf numFmtId="0" fontId="5" fillId="0" borderId="0"/>
    <xf numFmtId="166" fontId="5" fillId="0" borderId="0" applyFont="0" applyFill="0" applyBorder="0" applyAlignment="0" applyProtection="0"/>
    <xf numFmtId="0" fontId="73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0" borderId="0"/>
    <xf numFmtId="0" fontId="20" fillId="0" borderId="0"/>
    <xf numFmtId="166" fontId="3" fillId="0" borderId="0" applyFont="0" applyFill="0" applyBorder="0" applyAlignment="0" applyProtection="0"/>
    <xf numFmtId="0" fontId="3" fillId="0" borderId="0"/>
    <xf numFmtId="9" fontId="70" fillId="0" borderId="0" applyFont="0" applyFill="0" applyBorder="0" applyAlignment="0" applyProtection="0"/>
    <xf numFmtId="0" fontId="3" fillId="0" borderId="0"/>
    <xf numFmtId="0" fontId="70" fillId="0" borderId="0"/>
    <xf numFmtId="0" fontId="66" fillId="0" borderId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6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0" borderId="0"/>
    <xf numFmtId="0" fontId="60" fillId="0" borderId="0" applyBorder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3" fillId="0" borderId="0"/>
    <xf numFmtId="0" fontId="70" fillId="0" borderId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24" fillId="0" borderId="0" xfId="74" applyFont="1" applyAlignment="1">
      <alignment horizontal="left"/>
    </xf>
    <xf numFmtId="0" fontId="25" fillId="0" borderId="0" xfId="74" applyFont="1"/>
    <xf numFmtId="0" fontId="25" fillId="0" borderId="1" xfId="74" applyFont="1" applyBorder="1"/>
    <xf numFmtId="0" fontId="28" fillId="0" borderId="1" xfId="74" applyFont="1" applyBorder="1" applyAlignment="1">
      <alignment horizontal="right"/>
    </xf>
    <xf numFmtId="0" fontId="28" fillId="0" borderId="2" xfId="74" applyFont="1" applyBorder="1" applyAlignment="1">
      <alignment horizontal="right"/>
    </xf>
    <xf numFmtId="0" fontId="29" fillId="0" borderId="0" xfId="74" applyFont="1" applyAlignment="1">
      <alignment wrapText="1"/>
    </xf>
    <xf numFmtId="164" fontId="25" fillId="0" borderId="0" xfId="74" applyNumberFormat="1" applyFont="1"/>
    <xf numFmtId="0" fontId="20" fillId="0" borderId="0" xfId="74" applyFont="1"/>
    <xf numFmtId="166" fontId="25" fillId="0" borderId="0" xfId="52" applyFont="1"/>
    <xf numFmtId="0" fontId="25" fillId="0" borderId="0" xfId="74" applyFont="1" applyAlignment="1">
      <alignment horizontal="right"/>
    </xf>
    <xf numFmtId="0" fontId="25" fillId="0" borderId="0" xfId="0" applyFont="1"/>
    <xf numFmtId="0" fontId="27" fillId="6" borderId="6" xfId="0" applyFont="1" applyFill="1" applyBorder="1"/>
    <xf numFmtId="0" fontId="27" fillId="6" borderId="6" xfId="0" applyFont="1" applyFill="1" applyBorder="1" applyAlignment="1">
      <alignment horizontal="right"/>
    </xf>
    <xf numFmtId="0" fontId="28" fillId="6" borderId="7" xfId="0" applyFont="1" applyFill="1" applyBorder="1" applyAlignment="1">
      <alignment horizontal="right"/>
    </xf>
    <xf numFmtId="0" fontId="25" fillId="2" borderId="1" xfId="74" applyFont="1" applyFill="1" applyBorder="1" applyAlignment="1">
      <alignment horizontal="right" wrapText="1"/>
    </xf>
    <xf numFmtId="166" fontId="26" fillId="0" borderId="0" xfId="52" applyFont="1" applyAlignment="1">
      <alignment horizontal="center"/>
    </xf>
    <xf numFmtId="166" fontId="46" fillId="5" borderId="5" xfId="52" applyFont="1" applyFill="1" applyBorder="1" applyAlignment="1">
      <alignment horizontal="center"/>
    </xf>
    <xf numFmtId="166" fontId="25" fillId="0" borderId="0" xfId="52" applyFont="1" applyAlignment="1">
      <alignment horizontal="center"/>
    </xf>
    <xf numFmtId="166" fontId="25" fillId="0" borderId="1" xfId="52" applyFont="1" applyBorder="1" applyAlignment="1">
      <alignment horizontal="center"/>
    </xf>
    <xf numFmtId="166" fontId="27" fillId="6" borderId="6" xfId="52" applyFont="1" applyFill="1" applyBorder="1" applyAlignment="1">
      <alignment horizontal="center"/>
    </xf>
    <xf numFmtId="166" fontId="25" fillId="2" borderId="1" xfId="52" applyFont="1" applyFill="1" applyBorder="1" applyAlignment="1">
      <alignment horizontal="center" wrapText="1"/>
    </xf>
    <xf numFmtId="166" fontId="25" fillId="0" borderId="1" xfId="52" applyFont="1" applyBorder="1" applyAlignment="1">
      <alignment horizontal="center" wrapText="1"/>
    </xf>
    <xf numFmtId="166" fontId="0" fillId="0" borderId="0" xfId="52" applyFont="1"/>
    <xf numFmtId="0" fontId="50" fillId="4" borderId="0" xfId="74" applyFont="1" applyFill="1" applyAlignment="1">
      <alignment horizontal="center"/>
    </xf>
    <xf numFmtId="0" fontId="52" fillId="4" borderId="0" xfId="74" applyFont="1" applyFill="1" applyAlignment="1">
      <alignment horizontal="center"/>
    </xf>
    <xf numFmtId="0" fontId="51" fillId="4" borderId="0" xfId="74" applyFont="1" applyFill="1"/>
    <xf numFmtId="0" fontId="53" fillId="4" borderId="0" xfId="74" applyFont="1" applyFill="1" applyAlignment="1">
      <alignment horizontal="center"/>
    </xf>
    <xf numFmtId="0" fontId="54" fillId="4" borderId="0" xfId="74" applyFont="1" applyFill="1" applyAlignment="1">
      <alignment horizontal="center"/>
    </xf>
    <xf numFmtId="0" fontId="55" fillId="4" borderId="0" xfId="74" applyFont="1" applyFill="1"/>
    <xf numFmtId="4" fontId="55" fillId="4" borderId="0" xfId="0" applyNumberFormat="1" applyFont="1" applyFill="1" applyAlignment="1">
      <alignment horizontal="center"/>
    </xf>
    <xf numFmtId="0" fontId="55" fillId="4" borderId="0" xfId="0" applyFont="1" applyFill="1"/>
    <xf numFmtId="4" fontId="55" fillId="4" borderId="0" xfId="0" applyNumberFormat="1" applyFont="1" applyFill="1" applyAlignment="1">
      <alignment vertical="top"/>
    </xf>
    <xf numFmtId="166" fontId="55" fillId="4" borderId="0" xfId="52" applyFont="1" applyFill="1"/>
    <xf numFmtId="166" fontId="25" fillId="0" borderId="0" xfId="74" applyNumberFormat="1" applyFont="1"/>
    <xf numFmtId="0" fontId="0" fillId="0" borderId="0" xfId="0" applyAlignment="1">
      <alignment horizontal="left"/>
    </xf>
    <xf numFmtId="166" fontId="45" fillId="8" borderId="0" xfId="52" applyFont="1" applyFill="1"/>
    <xf numFmtId="1" fontId="58" fillId="0" borderId="12" xfId="0" applyNumberFormat="1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6" fillId="8" borderId="9" xfId="0" applyFont="1" applyFill="1" applyBorder="1" applyAlignment="1">
      <alignment horizontal="center" vertical="center" wrapText="1"/>
    </xf>
    <xf numFmtId="0" fontId="56" fillId="8" borderId="10" xfId="0" applyFont="1" applyFill="1" applyBorder="1" applyAlignment="1">
      <alignment horizontal="center" vertical="center" wrapText="1"/>
    </xf>
    <xf numFmtId="4" fontId="56" fillId="9" borderId="11" xfId="0" applyNumberFormat="1" applyFont="1" applyFill="1" applyBorder="1" applyAlignment="1">
      <alignment horizontal="center" vertical="center" wrapText="1"/>
    </xf>
    <xf numFmtId="4" fontId="57" fillId="9" borderId="11" xfId="0" applyNumberFormat="1" applyFont="1" applyFill="1" applyBorder="1" applyAlignment="1">
      <alignment horizontal="center" vertical="center" wrapText="1"/>
    </xf>
    <xf numFmtId="0" fontId="49" fillId="0" borderId="13" xfId="0" applyFont="1" applyBorder="1"/>
    <xf numFmtId="4" fontId="49" fillId="0" borderId="13" xfId="0" applyNumberFormat="1" applyFont="1" applyBorder="1"/>
    <xf numFmtId="1" fontId="49" fillId="0" borderId="13" xfId="0" applyNumberFormat="1" applyFont="1" applyBorder="1" applyAlignment="1">
      <alignment horizontal="right"/>
    </xf>
    <xf numFmtId="166" fontId="0" fillId="0" borderId="0" xfId="0" applyNumberFormat="1"/>
    <xf numFmtId="170" fontId="49" fillId="0" borderId="13" xfId="0" applyNumberFormat="1" applyFont="1" applyBorder="1"/>
    <xf numFmtId="166" fontId="21" fillId="3" borderId="4" xfId="52" applyFont="1" applyFill="1" applyBorder="1" applyAlignment="1">
      <alignment horizontal="right"/>
    </xf>
    <xf numFmtId="166" fontId="52" fillId="4" borderId="0" xfId="52" applyFont="1" applyFill="1" applyAlignment="1">
      <alignment horizontal="center"/>
    </xf>
    <xf numFmtId="166" fontId="54" fillId="4" borderId="0" xfId="52" applyFont="1" applyFill="1" applyAlignment="1">
      <alignment horizontal="center"/>
    </xf>
    <xf numFmtId="166" fontId="55" fillId="4" borderId="0" xfId="52" applyFont="1" applyFill="1" applyAlignment="1">
      <alignment horizontal="left"/>
    </xf>
    <xf numFmtId="166" fontId="47" fillId="7" borderId="0" xfId="52" applyFont="1" applyFill="1" applyAlignment="1">
      <alignment horizontal="right"/>
    </xf>
    <xf numFmtId="4" fontId="0" fillId="0" borderId="0" xfId="0" applyNumberFormat="1"/>
    <xf numFmtId="0" fontId="20" fillId="0" borderId="0" xfId="0" applyFont="1"/>
    <xf numFmtId="0" fontId="61" fillId="0" borderId="0" xfId="0" applyFont="1"/>
    <xf numFmtId="0" fontId="62" fillId="0" borderId="12" xfId="0" applyFont="1" applyBorder="1" applyAlignment="1">
      <alignment horizontal="right"/>
    </xf>
    <xf numFmtId="0" fontId="62" fillId="0" borderId="12" xfId="0" applyFont="1" applyBorder="1"/>
    <xf numFmtId="166" fontId="62" fillId="0" borderId="12" xfId="52" applyFont="1" applyBorder="1" applyAlignment="1">
      <alignment horizontal="right"/>
    </xf>
    <xf numFmtId="4" fontId="62" fillId="0" borderId="12" xfId="0" applyNumberFormat="1" applyFont="1" applyBorder="1" applyAlignment="1">
      <alignment horizontal="right"/>
    </xf>
    <xf numFmtId="0" fontId="61" fillId="12" borderId="0" xfId="0" applyFont="1" applyFill="1"/>
    <xf numFmtId="0" fontId="62" fillId="12" borderId="12" xfId="0" applyFont="1" applyFill="1" applyBorder="1" applyAlignment="1">
      <alignment horizontal="right"/>
    </xf>
    <xf numFmtId="0" fontId="62" fillId="12" borderId="12" xfId="0" applyFont="1" applyFill="1" applyBorder="1"/>
    <xf numFmtId="166" fontId="62" fillId="12" borderId="12" xfId="52" applyFont="1" applyFill="1" applyBorder="1" applyAlignment="1">
      <alignment horizontal="right"/>
    </xf>
    <xf numFmtId="0" fontId="0" fillId="0" borderId="0" xfId="0" applyAlignment="1">
      <alignment vertical="center"/>
    </xf>
    <xf numFmtId="0" fontId="62" fillId="11" borderId="12" xfId="0" applyFont="1" applyFill="1" applyBorder="1" applyAlignment="1">
      <alignment horizontal="right"/>
    </xf>
    <xf numFmtId="0" fontId="63" fillId="13" borderId="12" xfId="0" applyFont="1" applyFill="1" applyBorder="1"/>
    <xf numFmtId="4" fontId="62" fillId="11" borderId="12" xfId="0" applyNumberFormat="1" applyFont="1" applyFill="1" applyBorder="1" applyAlignment="1">
      <alignment horizontal="right"/>
    </xf>
    <xf numFmtId="166" fontId="24" fillId="0" borderId="0" xfId="0" applyNumberFormat="1" applyFont="1"/>
    <xf numFmtId="0" fontId="64" fillId="10" borderId="9" xfId="0" applyFont="1" applyFill="1" applyBorder="1" applyAlignment="1">
      <alignment horizontal="left" vertical="center" wrapText="1"/>
    </xf>
    <xf numFmtId="0" fontId="64" fillId="10" borderId="9" xfId="0" applyFont="1" applyFill="1" applyBorder="1" applyAlignment="1">
      <alignment horizontal="center" vertical="center" wrapText="1"/>
    </xf>
    <xf numFmtId="1" fontId="64" fillId="10" borderId="9" xfId="0" applyNumberFormat="1" applyFont="1" applyFill="1" applyBorder="1" applyAlignment="1">
      <alignment horizontal="center" vertical="center" wrapText="1"/>
    </xf>
    <xf numFmtId="49" fontId="64" fillId="10" borderId="9" xfId="0" applyNumberFormat="1" applyFont="1" applyFill="1" applyBorder="1" applyAlignment="1">
      <alignment horizontal="center" vertical="center" wrapText="1"/>
    </xf>
    <xf numFmtId="166" fontId="64" fillId="10" borderId="9" xfId="52" applyFont="1" applyFill="1" applyBorder="1" applyAlignment="1">
      <alignment horizontal="center" vertical="center" wrapText="1"/>
    </xf>
    <xf numFmtId="4" fontId="64" fillId="10" borderId="9" xfId="0" applyNumberFormat="1" applyFont="1" applyFill="1" applyBorder="1" applyAlignment="1">
      <alignment horizontal="center" vertical="center" wrapText="1"/>
    </xf>
    <xf numFmtId="0" fontId="64" fillId="10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/>
    </xf>
    <xf numFmtId="166" fontId="55" fillId="4" borderId="0" xfId="74" applyNumberFormat="1" applyFont="1" applyFill="1"/>
    <xf numFmtId="166" fontId="21" fillId="0" borderId="4" xfId="52" applyFont="1" applyBorder="1" applyAlignment="1">
      <alignment horizontal="right"/>
    </xf>
    <xf numFmtId="166" fontId="24" fillId="11" borderId="0" xfId="52" applyFont="1" applyFill="1"/>
    <xf numFmtId="166" fontId="68" fillId="4" borderId="0" xfId="74" applyNumberFormat="1" applyFont="1" applyFill="1"/>
    <xf numFmtId="0" fontId="68" fillId="4" borderId="0" xfId="74" applyFont="1" applyFill="1"/>
    <xf numFmtId="166" fontId="19" fillId="0" borderId="0" xfId="52" applyAlignment="1">
      <alignment horizontal="center"/>
    </xf>
    <xf numFmtId="166" fontId="21" fillId="0" borderId="0" xfId="52" applyFont="1" applyAlignment="1">
      <alignment horizontal="right"/>
    </xf>
    <xf numFmtId="166" fontId="20" fillId="0" borderId="0" xfId="52" applyFont="1" applyAlignment="1">
      <alignment horizontal="center"/>
    </xf>
    <xf numFmtId="0" fontId="27" fillId="0" borderId="0" xfId="74" applyFont="1" applyAlignment="1">
      <alignment horizontal="center"/>
    </xf>
    <xf numFmtId="4" fontId="25" fillId="0" borderId="0" xfId="123" applyNumberFormat="1" applyFont="1"/>
    <xf numFmtId="4" fontId="18" fillId="6" borderId="1" xfId="123" applyNumberFormat="1" applyFont="1" applyFill="1" applyBorder="1" applyAlignment="1">
      <alignment horizontal="right" wrapText="1"/>
    </xf>
    <xf numFmtId="166" fontId="27" fillId="6" borderId="3" xfId="123" applyNumberFormat="1" applyFont="1" applyFill="1" applyBorder="1"/>
    <xf numFmtId="0" fontId="28" fillId="0" borderId="2" xfId="251" applyFont="1" applyBorder="1" applyAlignment="1">
      <alignment horizontal="right"/>
    </xf>
    <xf numFmtId="0" fontId="28" fillId="6" borderId="2" xfId="251" applyFont="1" applyFill="1" applyBorder="1" applyAlignment="1">
      <alignment horizontal="right"/>
    </xf>
    <xf numFmtId="166" fontId="21" fillId="0" borderId="4" xfId="252" applyFont="1" applyBorder="1" applyAlignment="1">
      <alignment horizontal="right"/>
    </xf>
    <xf numFmtId="0" fontId="75" fillId="14" borderId="0" xfId="254" applyFont="1" applyFill="1" applyAlignment="1">
      <alignment horizontal="left"/>
    </xf>
    <xf numFmtId="49" fontId="76" fillId="15" borderId="19" xfId="254" applyNumberFormat="1" applyFont="1" applyFill="1" applyBorder="1" applyAlignment="1">
      <alignment horizontal="center" vertical="center" wrapText="1"/>
    </xf>
    <xf numFmtId="0" fontId="76" fillId="15" borderId="19" xfId="254" applyFont="1" applyFill="1" applyBorder="1" applyAlignment="1">
      <alignment horizontal="center" vertical="center" wrapText="1"/>
    </xf>
    <xf numFmtId="0" fontId="74" fillId="16" borderId="20" xfId="254" applyFont="1" applyFill="1" applyBorder="1" applyAlignment="1">
      <alignment horizontal="left" wrapText="1"/>
    </xf>
    <xf numFmtId="49" fontId="74" fillId="16" borderId="20" xfId="254" applyNumberFormat="1" applyFont="1" applyFill="1" applyBorder="1" applyAlignment="1">
      <alignment horizontal="center" wrapText="1"/>
    </xf>
    <xf numFmtId="190" fontId="74" fillId="16" borderId="20" xfId="254" applyNumberFormat="1" applyFont="1" applyFill="1" applyBorder="1" applyAlignment="1">
      <alignment horizontal="center" wrapText="1"/>
    </xf>
    <xf numFmtId="49" fontId="74" fillId="16" borderId="20" xfId="254" applyNumberFormat="1" applyFont="1" applyFill="1" applyBorder="1" applyAlignment="1">
      <alignment horizontal="left" wrapText="1"/>
    </xf>
    <xf numFmtId="0" fontId="74" fillId="16" borderId="20" xfId="254" applyFont="1" applyFill="1" applyBorder="1" applyAlignment="1">
      <alignment horizontal="center" wrapText="1"/>
    </xf>
    <xf numFmtId="4" fontId="74" fillId="16" borderId="20" xfId="254" applyNumberFormat="1" applyFont="1" applyFill="1" applyBorder="1" applyAlignment="1">
      <alignment horizontal="right" wrapText="1"/>
    </xf>
    <xf numFmtId="1" fontId="74" fillId="16" borderId="20" xfId="254" applyNumberFormat="1" applyFont="1" applyFill="1" applyBorder="1" applyAlignment="1">
      <alignment horizontal="right" wrapText="1"/>
    </xf>
    <xf numFmtId="0" fontId="74" fillId="16" borderId="20" xfId="254" applyFont="1" applyFill="1" applyBorder="1" applyAlignment="1">
      <alignment horizontal="right" wrapText="1"/>
    </xf>
    <xf numFmtId="190" fontId="74" fillId="16" borderId="20" xfId="254" applyNumberFormat="1" applyFont="1" applyFill="1" applyBorder="1" applyAlignment="1">
      <alignment horizontal="right" wrapText="1"/>
    </xf>
    <xf numFmtId="0" fontId="74" fillId="14" borderId="20" xfId="254" applyFont="1" applyFill="1" applyBorder="1" applyAlignment="1">
      <alignment horizontal="left" wrapText="1"/>
    </xf>
    <xf numFmtId="49" fontId="74" fillId="14" borderId="20" xfId="254" applyNumberFormat="1" applyFont="1" applyFill="1" applyBorder="1" applyAlignment="1">
      <alignment horizontal="center" wrapText="1"/>
    </xf>
    <xf numFmtId="190" fontId="74" fillId="14" borderId="20" xfId="254" applyNumberFormat="1" applyFont="1" applyFill="1" applyBorder="1" applyAlignment="1">
      <alignment horizontal="center" wrapText="1"/>
    </xf>
    <xf numFmtId="49" fontId="74" fillId="14" borderId="20" xfId="254" applyNumberFormat="1" applyFont="1" applyFill="1" applyBorder="1" applyAlignment="1">
      <alignment horizontal="left" wrapText="1"/>
    </xf>
    <xf numFmtId="0" fontId="74" fillId="14" borderId="20" xfId="254" applyFont="1" applyFill="1" applyBorder="1" applyAlignment="1">
      <alignment horizontal="center" wrapText="1"/>
    </xf>
    <xf numFmtId="4" fontId="74" fillId="14" borderId="20" xfId="254" applyNumberFormat="1" applyFont="1" applyFill="1" applyBorder="1" applyAlignment="1">
      <alignment horizontal="right" wrapText="1"/>
    </xf>
    <xf numFmtId="1" fontId="74" fillId="14" borderId="20" xfId="254" applyNumberFormat="1" applyFont="1" applyFill="1" applyBorder="1" applyAlignment="1">
      <alignment horizontal="right" wrapText="1"/>
    </xf>
    <xf numFmtId="0" fontId="74" fillId="14" borderId="20" xfId="254" applyFont="1" applyFill="1" applyBorder="1" applyAlignment="1">
      <alignment horizontal="right" wrapText="1"/>
    </xf>
    <xf numFmtId="190" fontId="74" fillId="14" borderId="20" xfId="254" applyNumberFormat="1" applyFont="1" applyFill="1" applyBorder="1" applyAlignment="1">
      <alignment horizontal="right" wrapText="1"/>
    </xf>
    <xf numFmtId="49" fontId="76" fillId="15" borderId="20" xfId="254" applyNumberFormat="1" applyFont="1" applyFill="1" applyBorder="1" applyAlignment="1">
      <alignment horizontal="center" vertical="center" wrapText="1"/>
    </xf>
    <xf numFmtId="0" fontId="76" fillId="15" borderId="20" xfId="254" applyFont="1" applyFill="1" applyBorder="1" applyAlignment="1">
      <alignment horizontal="center" vertical="center" wrapText="1"/>
    </xf>
    <xf numFmtId="0" fontId="66" fillId="0" borderId="0" xfId="254"/>
    <xf numFmtId="49" fontId="74" fillId="14" borderId="20" xfId="254" applyNumberFormat="1" applyFont="1" applyFill="1" applyBorder="1" applyAlignment="1">
      <alignment horizontal="left" vertical="center"/>
    </xf>
    <xf numFmtId="0" fontId="67" fillId="14" borderId="20" xfId="254" applyFont="1" applyFill="1" applyBorder="1" applyAlignment="1">
      <alignment horizontal="left" vertical="center"/>
    </xf>
    <xf numFmtId="0" fontId="74" fillId="14" borderId="20" xfId="254" applyFont="1" applyFill="1" applyBorder="1" applyAlignment="1">
      <alignment horizontal="right" vertical="center"/>
    </xf>
    <xf numFmtId="0" fontId="67" fillId="14" borderId="20" xfId="254" applyFont="1" applyFill="1" applyBorder="1" applyAlignment="1">
      <alignment horizontal="right" vertical="center"/>
    </xf>
    <xf numFmtId="1" fontId="74" fillId="14" borderId="20" xfId="254" applyNumberFormat="1" applyFont="1" applyFill="1" applyBorder="1" applyAlignment="1">
      <alignment horizontal="right" vertical="center"/>
    </xf>
    <xf numFmtId="4" fontId="74" fillId="14" borderId="20" xfId="254" applyNumberFormat="1" applyFont="1" applyFill="1" applyBorder="1" applyAlignment="1">
      <alignment horizontal="right" vertical="center"/>
    </xf>
    <xf numFmtId="49" fontId="77" fillId="14" borderId="20" xfId="254" applyNumberFormat="1" applyFont="1" applyFill="1" applyBorder="1" applyAlignment="1">
      <alignment horizontal="left" vertical="center"/>
    </xf>
    <xf numFmtId="0" fontId="77" fillId="14" borderId="20" xfId="254" applyFont="1" applyFill="1" applyBorder="1" applyAlignment="1">
      <alignment horizontal="left" vertical="center"/>
    </xf>
    <xf numFmtId="0" fontId="77" fillId="14" borderId="20" xfId="254" applyFont="1" applyFill="1" applyBorder="1" applyAlignment="1">
      <alignment horizontal="right" vertical="center"/>
    </xf>
    <xf numFmtId="4" fontId="77" fillId="14" borderId="20" xfId="254" applyNumberFormat="1" applyFont="1" applyFill="1" applyBorder="1" applyAlignment="1">
      <alignment horizontal="right" vertical="center"/>
    </xf>
    <xf numFmtId="4" fontId="78" fillId="14" borderId="20" xfId="254" applyNumberFormat="1" applyFont="1" applyFill="1" applyBorder="1" applyAlignment="1">
      <alignment horizontal="right" vertical="center"/>
    </xf>
    <xf numFmtId="49" fontId="77" fillId="14" borderId="20" xfId="254" applyNumberFormat="1" applyFont="1" applyFill="1" applyBorder="1" applyAlignment="1">
      <alignment horizontal="right" vertical="center"/>
    </xf>
    <xf numFmtId="0" fontId="77" fillId="14" borderId="0" xfId="254" applyFont="1" applyFill="1" applyAlignment="1">
      <alignment horizontal="left"/>
    </xf>
    <xf numFmtId="166" fontId="67" fillId="0" borderId="0" xfId="52" applyFont="1"/>
    <xf numFmtId="49" fontId="76" fillId="17" borderId="19" xfId="254" applyNumberFormat="1" applyFont="1" applyFill="1" applyBorder="1" applyAlignment="1">
      <alignment horizontal="center" vertical="center" wrapText="1"/>
    </xf>
    <xf numFmtId="49" fontId="76" fillId="17" borderId="20" xfId="254" applyNumberFormat="1" applyFont="1" applyFill="1" applyBorder="1" applyAlignment="1">
      <alignment horizontal="center" vertical="center" wrapText="1"/>
    </xf>
    <xf numFmtId="43" fontId="66" fillId="0" borderId="0" xfId="254" applyNumberFormat="1"/>
    <xf numFmtId="166" fontId="66" fillId="0" borderId="0" xfId="52" applyFont="1"/>
    <xf numFmtId="0" fontId="66" fillId="0" borderId="0" xfId="254" applyAlignment="1">
      <alignment horizontal="right"/>
    </xf>
    <xf numFmtId="0" fontId="25" fillId="0" borderId="0" xfId="74" applyFont="1" applyAlignment="1">
      <alignment horizontal="center"/>
    </xf>
    <xf numFmtId="0" fontId="27" fillId="0" borderId="0" xfId="74" applyFont="1" applyAlignment="1">
      <alignment horizontal="center"/>
    </xf>
    <xf numFmtId="0" fontId="46" fillId="5" borderId="2" xfId="0" applyFont="1" applyFill="1" applyBorder="1" applyAlignment="1">
      <alignment horizontal="right"/>
    </xf>
    <xf numFmtId="0" fontId="46" fillId="5" borderId="5" xfId="0" applyFont="1" applyFill="1" applyBorder="1" applyAlignment="1">
      <alignment horizontal="right"/>
    </xf>
    <xf numFmtId="0" fontId="24" fillId="0" borderId="0" xfId="74" applyFont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59" fillId="8" borderId="14" xfId="0" applyFont="1" applyFill="1" applyBorder="1" applyAlignment="1">
      <alignment horizontal="center" vertical="center" wrapText="1"/>
    </xf>
    <xf numFmtId="0" fontId="59" fillId="8" borderId="15" xfId="0" applyFont="1" applyFill="1" applyBorder="1" applyAlignment="1">
      <alignment horizontal="center" vertical="center" wrapText="1"/>
    </xf>
    <xf numFmtId="0" fontId="59" fillId="8" borderId="16" xfId="0" applyFont="1" applyFill="1" applyBorder="1" applyAlignment="1">
      <alignment horizontal="center" vertical="center" wrapText="1"/>
    </xf>
    <xf numFmtId="0" fontId="55" fillId="4" borderId="0" xfId="74" applyFont="1" applyFill="1" applyAlignment="1">
      <alignment horizontal="center"/>
    </xf>
    <xf numFmtId="0" fontId="21" fillId="3" borderId="4" xfId="0" applyFont="1" applyFill="1" applyBorder="1" applyAlignment="1">
      <alignment horizontal="left"/>
    </xf>
  </cellXfs>
  <cellStyles count="349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NSOLIDADO MXMACFW 07U AL 1 DE DICIEMBRE 2007 2" xfId="129" xr:uid="{00000000-0005-0000-0000-000007000000}"/>
    <cellStyle name="_Copy of LAYOUT CARTERA VENCIDA HIPNAL AGO 08" xfId="8" xr:uid="{00000000-0005-0000-0000-000008000000}"/>
    <cellStyle name="_Copy of REPORTES DE CARTERA JUD Y EXTRAJUD POR BURSA DIC " xfId="9" xr:uid="{00000000-0005-0000-0000-000009000000}"/>
    <cellStyle name="_Copy of REPORTES DE CARTERA JUD Y EXTRAJUD POR BURSA SEP" xfId="10" xr:uid="{00000000-0005-0000-0000-00000A000000}"/>
    <cellStyle name="_FW052U" xfId="11" xr:uid="{00000000-0005-0000-0000-00000B000000}"/>
    <cellStyle name="_LAY_OUT_MOROSIDAD_POR_SOFOL_CORREGIDO NOV 08" xfId="12" xr:uid="{00000000-0005-0000-0000-00000C000000}"/>
    <cellStyle name="_LAYOUT CARTERA VENCIDA HIPNAL SEPTIEMBRE 2007" xfId="13" xr:uid="{00000000-0005-0000-0000-00000D000000}"/>
    <cellStyle name="_MARZO 180+ FW06U" xfId="14" xr:uid="{00000000-0005-0000-0000-00000E000000}"/>
    <cellStyle name="_RCV" xfId="153" xr:uid="{00000000-0005-0000-0000-00000F000000}"/>
    <cellStyle name="_RCV BURSAS DIC2010" xfId="15" xr:uid="{00000000-0005-0000-0000-000010000000}"/>
    <cellStyle name="_RCV POR BURSA ABR09" xfId="154" xr:uid="{00000000-0005-0000-0000-000011000000}"/>
    <cellStyle name="_RCV POR BURSA ABR09 (2)" xfId="16" xr:uid="{00000000-0005-0000-0000-000012000000}"/>
    <cellStyle name="_RCV POR BURSA AGOSTO 09" xfId="17" xr:uid="{00000000-0005-0000-0000-000013000000}"/>
    <cellStyle name="_RCV POR BURSA AGOSTO 2009" xfId="18" xr:uid="{00000000-0005-0000-0000-000014000000}"/>
    <cellStyle name="_RCV POR BURSA JULIO 09 (2)" xfId="19" xr:uid="{00000000-0005-0000-0000-000015000000}"/>
    <cellStyle name="_RCV POR BURSA JUNIO" xfId="20" xr:uid="{00000000-0005-0000-0000-000016000000}"/>
    <cellStyle name="_RCV POR BURSA MAY" xfId="21" xr:uid="{00000000-0005-0000-0000-000017000000}"/>
    <cellStyle name="_REPORTE CARTERA VENCIDA HIPNAL ENERO" xfId="22" xr:uid="{00000000-0005-0000-0000-000018000000}"/>
    <cellStyle name="_REPORTE CONSOLIDADO AL 31 DE AGOSTO 2008 MXMACCB 05U-2FINAL" xfId="23" xr:uid="{00000000-0005-0000-0000-000019000000}"/>
    <cellStyle name="_REPORTE CONSOLIDADO AL 31 DE AGOSTO 2008 MXMACFW 075U" xfId="24" xr:uid="{00000000-0005-0000-0000-00001A000000}"/>
    <cellStyle name="_REPORTE CONSOLIDADO AL 31 DE AGOSTO 2009 MXMACCB 05U-2" xfId="25" xr:uid="{00000000-0005-0000-0000-00001B000000}"/>
    <cellStyle name="_REPORTES DE CARTERA JUD Y EXTRAJUD POR BURSA" xfId="26" xr:uid="{00000000-0005-0000-0000-00001C000000}"/>
    <cellStyle name="_REPORTES DE CARTERA JUD Y EXTRAJUD POR BURSA A JULIO" xfId="27" xr:uid="{00000000-0005-0000-0000-00001D000000}"/>
    <cellStyle name="_REPORTES DE CARTERA JUD Y EXTRAJUD POR BURSA A JUNIO" xfId="28" xr:uid="{00000000-0005-0000-0000-00001E000000}"/>
    <cellStyle name="_REPORTES DE CARTERA JUD Y EXTRAJUD POR BURSA A MAYO" xfId="29" xr:uid="{00000000-0005-0000-0000-00001F000000}"/>
    <cellStyle name="_REPORTES DE CARTERA JUD Y EXTRAJUD POR BURSA A SEPTIEMBRE" xfId="30" xr:uid="{00000000-0005-0000-0000-000020000000}"/>
    <cellStyle name="_REPORTES DE CARTERA JUD Y EXTRAJUD POR BURSA A SEPTIEMBRE (2)" xfId="31" xr:uid="{00000000-0005-0000-0000-000021000000}"/>
    <cellStyle name="_REPORTES DE CARTERA JUD Y EXTRAJUD POR BURSA ABRIL" xfId="32" xr:uid="{00000000-0005-0000-0000-000022000000}"/>
    <cellStyle name="_REPORTES DE CARTERA JUD Y EXTRAJUD POR BURSA ABRIL (2)" xfId="33" xr:uid="{00000000-0005-0000-0000-000023000000}"/>
    <cellStyle name="_REPORTES DE CARTERA JUD Y EXTRAJUD POR BURSA ENE " xfId="34" xr:uid="{00000000-0005-0000-0000-000024000000}"/>
    <cellStyle name="_REPORTES DE CARTERA JUD Y EXTRAJUD POR BURSA ENE  (2)" xfId="35" xr:uid="{00000000-0005-0000-0000-000025000000}"/>
    <cellStyle name="_REPORTES DE CARTERA JUD Y EXTRAJUD POR BURSA ENE." xfId="36" xr:uid="{00000000-0005-0000-0000-000026000000}"/>
    <cellStyle name="_REPORTES DE CARTERA JUD Y EXTRAJUD POR BURSA FEB" xfId="37" xr:uid="{00000000-0005-0000-0000-000027000000}"/>
    <cellStyle name="_REPORTES DE CARTERA JUD Y EXTRAJUD POR BURSA FEBRERO" xfId="38" xr:uid="{00000000-0005-0000-0000-000028000000}"/>
    <cellStyle name="_REPORTES DE CARTERA JUD Y EXTRAJUD POR BURSA FEBRERO1" xfId="39" xr:uid="{00000000-0005-0000-0000-000029000000}"/>
    <cellStyle name="_REPORTES DE CARTERA JUD Y EXTRAJUD POR BURSA MARZO" xfId="40" xr:uid="{00000000-0005-0000-0000-00002A000000}"/>
    <cellStyle name="_REPORTES DE CARTERA JUD Y EXTRAJUD POR BURSA OCT" xfId="41" xr:uid="{00000000-0005-0000-0000-00002B000000}"/>
    <cellStyle name="_REPORTES DE CARTERA JUD Y EXTRAJUD POR BURSA OCT 08" xfId="155" xr:uid="{00000000-0005-0000-0000-00002C000000}"/>
    <cellStyle name="_REPORTES DE CARTERA JUD Y EXTRAJUD POR BURSA SEP" xfId="42" xr:uid="{00000000-0005-0000-0000-00002D000000}"/>
    <cellStyle name="_REPORTES DE CARTERA JUDICIAL Y EXTRAJUD POR BURSA" xfId="43" xr:uid="{00000000-0005-0000-0000-00002E000000}"/>
    <cellStyle name="_REPORTES DE CARTERA JUDICIAL Y EXTRAJUDICIAL POR BURSA ENE" xfId="44" xr:uid="{00000000-0005-0000-0000-00002F000000}"/>
    <cellStyle name="_REPORTES DE CARTERA JUDICIAL Y EXTRAJUDICIAL POR BURSA ENE 2" xfId="130" xr:uid="{00000000-0005-0000-0000-000030000000}"/>
    <cellStyle name="_REPORTES DE COB  JUD Y EXTRAJUD  PARA CONSOLIDADO" xfId="45" xr:uid="{00000000-0005-0000-0000-000031000000}"/>
    <cellStyle name="_REPORTES DE COB  JUD Y EXTRAJUD  PARA CONSOLIDADO (2)" xfId="46" xr:uid="{00000000-0005-0000-0000-000032000000}"/>
    <cellStyle name="_REPORTES DE COB  JUD Y EXTRAJUD  PARA CONSOLIDADO (3)" xfId="47" xr:uid="{00000000-0005-0000-0000-000033000000}"/>
    <cellStyle name="_REPORTES DE COB  JUD Y EXTRAJUD FWS" xfId="48" xr:uid="{00000000-0005-0000-0000-000034000000}"/>
    <cellStyle name="_REPORTES DE COB  JUD Y EXTRAJUD FWS (3)" xfId="49" xr:uid="{00000000-0005-0000-0000-000035000000}"/>
    <cellStyle name="_REPORTES DE MOROSIDAD POR PORTAFOLIO OCTUBRE 2007" xfId="50" xr:uid="{00000000-0005-0000-0000-000036000000}"/>
    <cellStyle name="_REPORTES POR BURZATILIZACION SEPTIEMBRE" xfId="51" xr:uid="{00000000-0005-0000-0000-000037000000}"/>
    <cellStyle name="Comma 10" xfId="53" xr:uid="{00000000-0005-0000-0000-000038000000}"/>
    <cellStyle name="Comma 10 2" xfId="131" xr:uid="{00000000-0005-0000-0000-000039000000}"/>
    <cellStyle name="Comma 10 2 2" xfId="202" xr:uid="{00000000-0005-0000-0000-00003A000000}"/>
    <cellStyle name="Comma 10 3" xfId="178" xr:uid="{00000000-0005-0000-0000-00003B000000}"/>
    <cellStyle name="Comma 10 4" xfId="267" xr:uid="{00000000-0005-0000-0000-000000000000}"/>
    <cellStyle name="Comma 11" xfId="54" xr:uid="{00000000-0005-0000-0000-00003C000000}"/>
    <cellStyle name="Comma 11 2" xfId="132" xr:uid="{00000000-0005-0000-0000-00003D000000}"/>
    <cellStyle name="Comma 11 2 2" xfId="203" xr:uid="{00000000-0005-0000-0000-00003E000000}"/>
    <cellStyle name="Comma 11 3" xfId="179" xr:uid="{00000000-0005-0000-0000-00003F000000}"/>
    <cellStyle name="Comma 12" xfId="55" xr:uid="{00000000-0005-0000-0000-000040000000}"/>
    <cellStyle name="Comma 12 2" xfId="133" xr:uid="{00000000-0005-0000-0000-000041000000}"/>
    <cellStyle name="Comma 12 2 2" xfId="204" xr:uid="{00000000-0005-0000-0000-000042000000}"/>
    <cellStyle name="Comma 12 3" xfId="180" xr:uid="{00000000-0005-0000-0000-000043000000}"/>
    <cellStyle name="Comma 13" xfId="56" xr:uid="{00000000-0005-0000-0000-000044000000}"/>
    <cellStyle name="Comma 13 2" xfId="134" xr:uid="{00000000-0005-0000-0000-000045000000}"/>
    <cellStyle name="Comma 13 2 2" xfId="205" xr:uid="{00000000-0005-0000-0000-000046000000}"/>
    <cellStyle name="Comma 13 3" xfId="181" xr:uid="{00000000-0005-0000-0000-000047000000}"/>
    <cellStyle name="Comma 14" xfId="57" xr:uid="{00000000-0005-0000-0000-000048000000}"/>
    <cellStyle name="Comma 14 2" xfId="135" xr:uid="{00000000-0005-0000-0000-000049000000}"/>
    <cellStyle name="Comma 14 2 2" xfId="206" xr:uid="{00000000-0005-0000-0000-00004A000000}"/>
    <cellStyle name="Comma 14 3" xfId="182" xr:uid="{00000000-0005-0000-0000-00004B000000}"/>
    <cellStyle name="Comma 15" xfId="58" xr:uid="{00000000-0005-0000-0000-00004C000000}"/>
    <cellStyle name="Comma 15 2" xfId="136" xr:uid="{00000000-0005-0000-0000-00004D000000}"/>
    <cellStyle name="Comma 15 2 2" xfId="207" xr:uid="{00000000-0005-0000-0000-00004E000000}"/>
    <cellStyle name="Comma 15 3" xfId="183" xr:uid="{00000000-0005-0000-0000-00004F000000}"/>
    <cellStyle name="Comma 17" xfId="274" xr:uid="{00000000-0005-0000-0000-000001000000}"/>
    <cellStyle name="Comma 2" xfId="59" xr:uid="{00000000-0005-0000-0000-000050000000}"/>
    <cellStyle name="Comma 2 2" xfId="60" xr:uid="{00000000-0005-0000-0000-000051000000}"/>
    <cellStyle name="Comma 2 2 2" xfId="185" xr:uid="{00000000-0005-0000-0000-000052000000}"/>
    <cellStyle name="Comma 2 2 3" xfId="280" xr:uid="{00000000-0005-0000-0000-000003000000}"/>
    <cellStyle name="Comma 2 3" xfId="120" xr:uid="{00000000-0005-0000-0000-000053000000}"/>
    <cellStyle name="Comma 2 3 2" xfId="148" xr:uid="{00000000-0005-0000-0000-000054000000}"/>
    <cellStyle name="Comma 2 3 2 2" xfId="215" xr:uid="{00000000-0005-0000-0000-000055000000}"/>
    <cellStyle name="Comma 2 3 3" xfId="197" xr:uid="{00000000-0005-0000-0000-000056000000}"/>
    <cellStyle name="Comma 2 4" xfId="184" xr:uid="{00000000-0005-0000-0000-000057000000}"/>
    <cellStyle name="Comma 2 4 2" xfId="340" xr:uid="{426341D4-7F50-475A-ADB6-0E9403801536}"/>
    <cellStyle name="Comma 2 5" xfId="304" xr:uid="{94AB9CEC-7BCF-4CB3-A7A1-0E00A39A5DBA}"/>
    <cellStyle name="Comma 3" xfId="61" xr:uid="{00000000-0005-0000-0000-000058000000}"/>
    <cellStyle name="Comma 3 2" xfId="62" xr:uid="{00000000-0005-0000-0000-000059000000}"/>
    <cellStyle name="Comma 3 2 2" xfId="187" xr:uid="{00000000-0005-0000-0000-00005A000000}"/>
    <cellStyle name="Comma 3 2 3" xfId="266" xr:uid="{00000000-0005-0000-0000-000005000000}"/>
    <cellStyle name="Comma 3 2 4" xfId="317" xr:uid="{988C7B2E-6C36-4D98-8ADB-75036927D95A}"/>
    <cellStyle name="Comma 3 3" xfId="186" xr:uid="{00000000-0005-0000-0000-00005B000000}"/>
    <cellStyle name="Comma 3 4" xfId="272" xr:uid="{00000000-0005-0000-0000-000004000000}"/>
    <cellStyle name="Comma 3 5" xfId="301" xr:uid="{4E3D2F8B-6174-41D2-BF74-4134EDAF9E95}"/>
    <cellStyle name="Comma 4" xfId="63" xr:uid="{00000000-0005-0000-0000-00005C000000}"/>
    <cellStyle name="Comma 4 2" xfId="137" xr:uid="{00000000-0005-0000-0000-00005D000000}"/>
    <cellStyle name="Comma 4 2 2" xfId="208" xr:uid="{00000000-0005-0000-0000-00005E000000}"/>
    <cellStyle name="Comma 4 3" xfId="188" xr:uid="{00000000-0005-0000-0000-00005F000000}"/>
    <cellStyle name="Comma 4 4" xfId="268" xr:uid="{00000000-0005-0000-0000-000006000000}"/>
    <cellStyle name="Comma 4 5" xfId="305" xr:uid="{210AF368-F4B0-406D-AA5A-9D9DAC0206F8}"/>
    <cellStyle name="Comma 5" xfId="64" xr:uid="{00000000-0005-0000-0000-000060000000}"/>
    <cellStyle name="Comma 5 2" xfId="138" xr:uid="{00000000-0005-0000-0000-000061000000}"/>
    <cellStyle name="Comma 5 2 2" xfId="209" xr:uid="{00000000-0005-0000-0000-000062000000}"/>
    <cellStyle name="Comma 5 3" xfId="189" xr:uid="{00000000-0005-0000-0000-000063000000}"/>
    <cellStyle name="Comma 5 4" xfId="249" xr:uid="{AB07A2D1-83E8-430D-9C63-C4200C519CB4}"/>
    <cellStyle name="Comma 5 5" xfId="306" xr:uid="{A791C1C0-A350-44ED-A326-D5EFD21AA0B1}"/>
    <cellStyle name="Comma 6" xfId="65" xr:uid="{00000000-0005-0000-0000-000064000000}"/>
    <cellStyle name="Comma 6 2" xfId="139" xr:uid="{00000000-0005-0000-0000-000065000000}"/>
    <cellStyle name="Comma 6 2 2" xfId="210" xr:uid="{00000000-0005-0000-0000-000066000000}"/>
    <cellStyle name="Comma 6 3" xfId="190" xr:uid="{00000000-0005-0000-0000-000067000000}"/>
    <cellStyle name="Comma 7" xfId="66" xr:uid="{00000000-0005-0000-0000-000068000000}"/>
    <cellStyle name="Comma 7 2" xfId="140" xr:uid="{00000000-0005-0000-0000-000069000000}"/>
    <cellStyle name="Comma 7 2 2" xfId="211" xr:uid="{00000000-0005-0000-0000-00006A000000}"/>
    <cellStyle name="Comma 7 3" xfId="191" xr:uid="{00000000-0005-0000-0000-00006B000000}"/>
    <cellStyle name="Comma 7 4" xfId="302" xr:uid="{1D9DBDBD-9AA2-4789-BDF7-971FC14B01F1}"/>
    <cellStyle name="Comma 8" xfId="67" xr:uid="{00000000-0005-0000-0000-00006C000000}"/>
    <cellStyle name="Comma 8 2" xfId="68" xr:uid="{00000000-0005-0000-0000-00006D000000}"/>
    <cellStyle name="Comma 8 2 2" xfId="193" xr:uid="{00000000-0005-0000-0000-00006E000000}"/>
    <cellStyle name="Comma 8 3" xfId="192" xr:uid="{00000000-0005-0000-0000-00006F000000}"/>
    <cellStyle name="Comma 8 4" xfId="309" xr:uid="{8AC176E8-B9C0-4B42-BABF-B2FF8504F5BF}"/>
    <cellStyle name="Comma 9" xfId="69" xr:uid="{00000000-0005-0000-0000-000070000000}"/>
    <cellStyle name="Comma 9 2" xfId="141" xr:uid="{00000000-0005-0000-0000-000071000000}"/>
    <cellStyle name="Comma 9 2 2" xfId="212" xr:uid="{00000000-0005-0000-0000-000072000000}"/>
    <cellStyle name="Comma 9 3" xfId="194" xr:uid="{00000000-0005-0000-0000-000073000000}"/>
    <cellStyle name="Currency 2" xfId="70" xr:uid="{00000000-0005-0000-0000-000074000000}"/>
    <cellStyle name="Currency 2 2" xfId="142" xr:uid="{00000000-0005-0000-0000-000075000000}"/>
    <cellStyle name="Currency 2 2 2" xfId="213" xr:uid="{00000000-0005-0000-0000-000076000000}"/>
    <cellStyle name="Currency 2 3" xfId="195" xr:uid="{00000000-0005-0000-0000-000077000000}"/>
    <cellStyle name="Currency 2 4" xfId="275" xr:uid="{00000000-0005-0000-0000-000007000000}"/>
    <cellStyle name="Currency 3" xfId="71" xr:uid="{00000000-0005-0000-0000-000078000000}"/>
    <cellStyle name="Currency 3 2" xfId="143" xr:uid="{00000000-0005-0000-0000-000079000000}"/>
    <cellStyle name="Currency 3 2 2" xfId="214" xr:uid="{00000000-0005-0000-0000-00007A000000}"/>
    <cellStyle name="Currency 3 3" xfId="196" xr:uid="{00000000-0005-0000-0000-00007B000000}"/>
    <cellStyle name="Currency 4" xfId="156" xr:uid="{00000000-0005-0000-0000-00007C000000}"/>
    <cellStyle name="Currency 4 2" xfId="220" xr:uid="{00000000-0005-0000-0000-00007D000000}"/>
    <cellStyle name="Currency 5" xfId="157" xr:uid="{00000000-0005-0000-0000-00007E000000}"/>
    <cellStyle name="Currency 5 2" xfId="221" xr:uid="{00000000-0005-0000-0000-00007F000000}"/>
    <cellStyle name="Estilo 2" xfId="269" xr:uid="{00000000-0005-0000-0000-000008000000}"/>
    <cellStyle name="Excel Built-in Normal" xfId="276" xr:uid="{00000000-0005-0000-0000-000009000000}"/>
    <cellStyle name="Millares" xfId="52" builtinId="3"/>
    <cellStyle name="Millares 10" xfId="246" xr:uid="{50BF85B9-9D18-4589-AEE4-ABE9884BCA32}"/>
    <cellStyle name="Millares 10 2" xfId="333" xr:uid="{A88EBB58-6CBC-4C8A-85F2-AC0077FF5E10}"/>
    <cellStyle name="Millares 10 2 2 2" xfId="348" xr:uid="{E3E3001A-D51A-4DA3-AEF0-570E47DF18D0}"/>
    <cellStyle name="Millares 10 3" xfId="330" xr:uid="{4276D152-B278-4BE2-A6D2-C831FDD89A3F}"/>
    <cellStyle name="Millares 11" xfId="252" xr:uid="{6064EBD6-1EED-4318-8323-7AC5748A9490}"/>
    <cellStyle name="Millares 11 2" xfId="334" xr:uid="{E84FD033-5B83-495A-B79C-C4BE35C2CEB5}"/>
    <cellStyle name="Millares 12" xfId="257" xr:uid="{00000000-0005-0000-0000-000036010000}"/>
    <cellStyle name="Millares 13" xfId="287" xr:uid="{B5076468-ECC4-4546-9B72-4E13F73431E5}"/>
    <cellStyle name="Millares 14" xfId="291" xr:uid="{E7515546-E5EA-4CEA-B75B-4799D3A58A91}"/>
    <cellStyle name="Millares 15" xfId="297" xr:uid="{4DEA074B-BDFD-42D4-97CB-7DD7532876EB}"/>
    <cellStyle name="Millares 16" xfId="314" xr:uid="{9E434E6D-4D8D-4859-A981-BD01FCF33F46}"/>
    <cellStyle name="Millares 17" xfId="347" xr:uid="{99BC920E-78B0-4D8F-9A3D-023C107753C3}"/>
    <cellStyle name="Millares 2" xfId="152" xr:uid="{00000000-0005-0000-0000-000081000000}"/>
    <cellStyle name="Millares 2 2" xfId="219" xr:uid="{00000000-0005-0000-0000-000082000000}"/>
    <cellStyle name="Millares 2 2 2" xfId="236" xr:uid="{00000000-0005-0000-0000-000083000000}"/>
    <cellStyle name="Millares 2 2 3" xfId="325" xr:uid="{506DD174-D17D-4E11-A9FE-E90D9959A15A}"/>
    <cellStyle name="Millares 2 3" xfId="237" xr:uid="{00000000-0005-0000-0000-000084000000}"/>
    <cellStyle name="Millares 2 3 2" xfId="322" xr:uid="{0971FB07-3A24-410A-8D09-7E6D4B43329B}"/>
    <cellStyle name="Millares 2 4" xfId="233" xr:uid="{00000000-0005-0000-0000-000085000000}"/>
    <cellStyle name="Millares 2 4 2" xfId="331" xr:uid="{6CDF51F9-2058-430C-8B33-2D5A52C68E2F}"/>
    <cellStyle name="Millares 2 5" xfId="253" xr:uid="{612AF702-82D0-4750-ABFC-916B0EC6BEE5}"/>
    <cellStyle name="Millares 2 5 2" xfId="337" xr:uid="{AC17D3F0-10B0-4A5B-ADCA-3D1F650D394C}"/>
    <cellStyle name="Millares 2 6" xfId="261" xr:uid="{00000000-0005-0000-0000-00000B000000}"/>
    <cellStyle name="Millares 2 7" xfId="300" xr:uid="{44E6D3D2-D1C3-4B56-8D41-AF22F7F79101}"/>
    <cellStyle name="Millares 2 9" xfId="270" xr:uid="{00000000-0005-0000-0000-00000C000000}"/>
    <cellStyle name="Millares 3" xfId="177" xr:uid="{00000000-0005-0000-0000-000086000000}"/>
    <cellStyle name="Millares 3 2" xfId="235" xr:uid="{00000000-0005-0000-0000-000087000000}"/>
    <cellStyle name="Millares 3 2 2" xfId="313" xr:uid="{1F881025-0A90-46B6-8B4E-6C63208E16A3}"/>
    <cellStyle name="Millares 3 3" xfId="255" xr:uid="{4FED60AE-79D0-4E10-9EB8-CBC326B1A5B1}"/>
    <cellStyle name="Millares 3 3 2" xfId="324" xr:uid="{68EF9CF6-3A47-4D9C-A3E3-FF4BBBB9DB10}"/>
    <cellStyle name="Millares 3 4" xfId="279" xr:uid="{00000000-0005-0000-0000-00000D000000}"/>
    <cellStyle name="Millares 3 4 2" xfId="336" xr:uid="{DCF33E9F-E84E-402F-B843-B5E09F6F8964}"/>
    <cellStyle name="Millares 3 5" xfId="303" xr:uid="{0A5E017C-FA4E-4A6B-A56D-0CA790B36A16}"/>
    <cellStyle name="Millares 4" xfId="225" xr:uid="{00000000-0005-0000-0000-000088000000}"/>
    <cellStyle name="Millares 4 2" xfId="234" xr:uid="{00000000-0005-0000-0000-000089000000}"/>
    <cellStyle name="Millares 4 2 2" xfId="323" xr:uid="{851C4057-669F-4F69-B1D9-5A447EC9A10F}"/>
    <cellStyle name="Millares 4 3" xfId="283" xr:uid="{00000000-0005-0000-0000-00000E000000}"/>
    <cellStyle name="Millares 4 4" xfId="312" xr:uid="{91496555-C998-42CB-A31B-5BA56BA461CC}"/>
    <cellStyle name="Millares 5" xfId="227" xr:uid="{00000000-0005-0000-0000-00008A000000}"/>
    <cellStyle name="Millares 5 2" xfId="318" xr:uid="{32C89039-C347-4A93-BF9F-AFC25BD50BF7}"/>
    <cellStyle name="Millares 6" xfId="229" xr:uid="{00000000-0005-0000-0000-00008B000000}"/>
    <cellStyle name="Millares 6 2" xfId="319" xr:uid="{B680D05B-EB30-4905-AC5C-60EE46E1E37E}"/>
    <cellStyle name="Millares 7" xfId="232" xr:uid="{00000000-0005-0000-0000-00008C000000}"/>
    <cellStyle name="Millares 7 2" xfId="320" xr:uid="{E254885C-0E8F-4FE0-AD70-4A9D3C4FCBE5}"/>
    <cellStyle name="Millares 8" xfId="238" xr:uid="{00000000-0005-0000-0000-00008D000000}"/>
    <cellStyle name="Millares 8 2" xfId="326" xr:uid="{EE8E875D-359D-4FB6-8AEB-E8BDF7DBA094}"/>
    <cellStyle name="Millares 9" xfId="242" xr:uid="{00000000-0005-0000-0000-00008E000000}"/>
    <cellStyle name="Millares 9 2" xfId="329" xr:uid="{43AD2919-DE63-4770-AF18-E983B75D1093}"/>
    <cellStyle name="Moneda 2" xfId="122" xr:uid="{00000000-0005-0000-0000-00008F000000}"/>
    <cellStyle name="Moneda 2 2" xfId="199" xr:uid="{00000000-0005-0000-0000-000090000000}"/>
    <cellStyle name="Moneda 2 3" xfId="241" xr:uid="{00000000-0005-0000-0000-000091000000}"/>
    <cellStyle name="Moneda 2 4" xfId="260" xr:uid="{00000000-0005-0000-0000-000010000000}"/>
    <cellStyle name="Moneda 2 5" xfId="328" xr:uid="{6FE22720-72A9-4A5B-BFA8-74A0E2D55D89}"/>
    <cellStyle name="Moneda 3" xfId="240" xr:uid="{00000000-0005-0000-0000-000092000000}"/>
    <cellStyle name="Moneda 3 2" xfId="327" xr:uid="{0C93B07C-5043-4644-BBB2-7432812319C3}"/>
    <cellStyle name="Moneda 4" xfId="247" xr:uid="{4DC3202D-1F80-4CB6-BB53-8AE8805FAEB6}"/>
    <cellStyle name="Moneda 4 2" xfId="343" xr:uid="{A30ED7C1-5594-404A-B712-A5CB8FF7A838}"/>
    <cellStyle name="Moneda 5" xfId="258" xr:uid="{00000000-0005-0000-0000-00003B010000}"/>
    <cellStyle name="Moneda 6" xfId="288" xr:uid="{A3B672BD-E03A-47D8-B13F-22F200E0FBB5}"/>
    <cellStyle name="Moneda 7" xfId="298" xr:uid="{9C2652AC-733F-4881-89C5-951FBB25FAB2}"/>
    <cellStyle name="Moneda 8" xfId="332" xr:uid="{CD63CFC0-7FC6-455F-B5ED-246C8E62A125}"/>
    <cellStyle name="Normal" xfId="0" builtinId="0"/>
    <cellStyle name="Normal 10" xfId="158" xr:uid="{00000000-0005-0000-0000-000094000000}"/>
    <cellStyle name="Normal 10 2" xfId="254" xr:uid="{6A2D7997-FEFE-4BCB-B2DE-CD6D28AF5900}"/>
    <cellStyle name="Normal 10 2 2" xfId="176" xr:uid="{00000000-0005-0000-0000-000095000000}"/>
    <cellStyle name="Normal 10 2 3" xfId="308" xr:uid="{431ACAFE-F2C3-466A-B1C6-D5FB45FE085C}"/>
    <cellStyle name="Normal 11" xfId="159" xr:uid="{00000000-0005-0000-0000-000096000000}"/>
    <cellStyle name="Normal 12" xfId="128" xr:uid="{00000000-0005-0000-0000-000097000000}"/>
    <cellStyle name="Normal 12 2" xfId="160" xr:uid="{00000000-0005-0000-0000-000098000000}"/>
    <cellStyle name="Normal 12 3" xfId="299" xr:uid="{93CACA27-9448-4855-B65C-AD60ADC5E42D}"/>
    <cellStyle name="Normal 13" xfId="161" xr:uid="{00000000-0005-0000-0000-000099000000}"/>
    <cellStyle name="Normal 14" xfId="162" xr:uid="{00000000-0005-0000-0000-00009A000000}"/>
    <cellStyle name="Normal 15" xfId="163" xr:uid="{00000000-0005-0000-0000-00009B000000}"/>
    <cellStyle name="Normal 16" xfId="164" xr:uid="{00000000-0005-0000-0000-00009C000000}"/>
    <cellStyle name="Normal 16 2" xfId="165" xr:uid="{00000000-0005-0000-0000-00009D000000}"/>
    <cellStyle name="Normal 17" xfId="127" xr:uid="{00000000-0005-0000-0000-00009E000000}"/>
    <cellStyle name="Normal 17 2" xfId="151" xr:uid="{00000000-0005-0000-0000-00009F000000}"/>
    <cellStyle name="Normal 17 2 2" xfId="218" xr:uid="{00000000-0005-0000-0000-0000A0000000}"/>
    <cellStyle name="Normal 17 3" xfId="201" xr:uid="{00000000-0005-0000-0000-0000A1000000}"/>
    <cellStyle name="Normal 18" xfId="166" xr:uid="{00000000-0005-0000-0000-0000A2000000}"/>
    <cellStyle name="Normal 18 2" xfId="222" xr:uid="{00000000-0005-0000-0000-0000A3000000}"/>
    <cellStyle name="Normal 19" xfId="175" xr:uid="{00000000-0005-0000-0000-0000A4000000}"/>
    <cellStyle name="Normal 2" xfId="123" xr:uid="{00000000-0005-0000-0000-0000A5000000}"/>
    <cellStyle name="Normal 2 2" xfId="124" xr:uid="{00000000-0005-0000-0000-0000A6000000}"/>
    <cellStyle name="Normal 2 2 10" xfId="278" xr:uid="{00000000-0005-0000-0000-000016000000}"/>
    <cellStyle name="Normal 2 2 2" xfId="282" xr:uid="{00000000-0005-0000-0000-000015000000}"/>
    <cellStyle name="Normal 2 3" xfId="230" xr:uid="{00000000-0005-0000-0000-0000A7000000}"/>
    <cellStyle name="Normal 2 3 2" xfId="243" xr:uid="{E01B476C-162A-4A42-BF1F-2197E3AD7B85}"/>
    <cellStyle name="Normal 2 3 2 2" xfId="290" xr:uid="{17BDFE9B-90EA-459E-AB7D-DEEF98F7BF38}"/>
    <cellStyle name="Normal 2 3 4" xfId="341" xr:uid="{BA2C1586-2BEE-4BB9-8D17-3301638322DF}"/>
    <cellStyle name="Normal 2 35" xfId="289" xr:uid="{1DCEF4E5-AE1F-4B65-B850-CF6FDF41BD88}"/>
    <cellStyle name="Normal 2 4" xfId="245" xr:uid="{646368C7-334D-44AD-9EAC-AB036CDD5882}"/>
    <cellStyle name="Normal 2 4 2" xfId="262" xr:uid="{00000000-0005-0000-0000-000019000000}"/>
    <cellStyle name="Normal 2 4 2 2" xfId="294" xr:uid="{57A713D7-1BEC-41C4-AD1B-5255E5814BC2}"/>
    <cellStyle name="Normal 2 4 3" xfId="286" xr:uid="{6C3F3057-F71E-4A0C-85BE-3F9C1A6864B9}"/>
    <cellStyle name="Normal 2 4 4" xfId="321" xr:uid="{A6D0C434-3C2F-495F-BA2A-5C092EECC469}"/>
    <cellStyle name="Normal 2 4 6" xfId="277" xr:uid="{00000000-0005-0000-0000-00001A000000}"/>
    <cellStyle name="Normal 2 5" xfId="251" xr:uid="{3E235117-59C1-48BA-9A11-60F0A4F2BFF5}"/>
    <cellStyle name="Normal 2 5 2" xfId="335" xr:uid="{28202AD6-B4A7-4654-92B4-0AD76CF371E0}"/>
    <cellStyle name="Normal 20" xfId="223" xr:uid="{00000000-0005-0000-0000-0000A8000000}"/>
    <cellStyle name="Normal 20 2" xfId="296" xr:uid="{7B666A23-1897-4E3A-AB5D-B4E6342C8952}"/>
    <cellStyle name="Normal 21" xfId="224" xr:uid="{00000000-0005-0000-0000-0000A9000000}"/>
    <cellStyle name="Normal 22" xfId="226" xr:uid="{00000000-0005-0000-0000-0000AA000000}"/>
    <cellStyle name="Normal 23" xfId="228" xr:uid="{00000000-0005-0000-0000-0000AB000000}"/>
    <cellStyle name="Normal 24" xfId="174" xr:uid="{00000000-0005-0000-0000-0000AC000000}"/>
    <cellStyle name="Normal 25" xfId="231" xr:uid="{00000000-0005-0000-0000-0000AD000000}"/>
    <cellStyle name="Normal 26" xfId="239" xr:uid="{00000000-0005-0000-0000-0000AE000000}"/>
    <cellStyle name="Normal 26 2" xfId="265" xr:uid="{00000000-0005-0000-0000-00001B000000}"/>
    <cellStyle name="Normal 26 3" xfId="338" xr:uid="{E4D4F531-1AD9-4AE4-A92F-0140086681A8}"/>
    <cellStyle name="Normal 27" xfId="244" xr:uid="{E9B6D106-A794-4C11-8D3D-A7773AEC3C00}"/>
    <cellStyle name="Normal 27 2" xfId="273" xr:uid="{00000000-0005-0000-0000-00001C000000}"/>
    <cellStyle name="Normal 28" xfId="256" xr:uid="{00000000-0005-0000-0000-00003D010000}"/>
    <cellStyle name="Normal 29" xfId="285" xr:uid="{B941366E-9A0D-464C-8877-497BDD7C4BF3}"/>
    <cellStyle name="Normal 3" xfId="121" xr:uid="{00000000-0005-0000-0000-0000AF000000}"/>
    <cellStyle name="Normal 3 2" xfId="125" xr:uid="{00000000-0005-0000-0000-0000B0000000}"/>
    <cellStyle name="Normal 3 3" xfId="149" xr:uid="{00000000-0005-0000-0000-0000B1000000}"/>
    <cellStyle name="Normal 3 3 2" xfId="216" xr:uid="{00000000-0005-0000-0000-0000B2000000}"/>
    <cellStyle name="Normal 3 4" xfId="198" xr:uid="{00000000-0005-0000-0000-0000B3000000}"/>
    <cellStyle name="Normal 3 5" xfId="264" xr:uid="{00000000-0005-0000-0000-00001D000000}"/>
    <cellStyle name="Normal 30" xfId="292" xr:uid="{52185C3C-D94D-4EE6-B764-773C51D08DCD}"/>
    <cellStyle name="Normal 31" xfId="346" xr:uid="{12BB2CAF-04D2-44BD-A83F-F77396A9C9E1}"/>
    <cellStyle name="Normal 39" xfId="342" xr:uid="{0EB85D21-3C80-4C4F-9F02-1B77251C7FE7}"/>
    <cellStyle name="Normal 4" xfId="72" xr:uid="{00000000-0005-0000-0000-0000B4000000}"/>
    <cellStyle name="Normal 4 2" xfId="167" xr:uid="{00000000-0005-0000-0000-0000B5000000}"/>
    <cellStyle name="Normal 4 2 2" xfId="339" xr:uid="{ECCCB503-0CE0-4B95-947E-DF04E47AFD82}"/>
    <cellStyle name="Normal 4 2 2 2" xfId="307" xr:uid="{E1728B97-556C-45DE-8C0A-A512E47A0AC0}"/>
    <cellStyle name="Normal 4 3" xfId="284" xr:uid="{00000000-0005-0000-0000-00001E000000}"/>
    <cellStyle name="Normal 4 4" xfId="295" xr:uid="{D2880D3C-5EB7-4403-AD10-BFCDB81E0BA3}"/>
    <cellStyle name="Normal 5" xfId="126" xr:uid="{00000000-0005-0000-0000-0000B6000000}"/>
    <cellStyle name="Normal 5 2" xfId="150" xr:uid="{00000000-0005-0000-0000-0000B7000000}"/>
    <cellStyle name="Normal 5 2 2" xfId="217" xr:uid="{00000000-0005-0000-0000-0000B8000000}"/>
    <cellStyle name="Normal 5 3" xfId="200" xr:uid="{00000000-0005-0000-0000-0000B9000000}"/>
    <cellStyle name="Normal 5 4" xfId="311" xr:uid="{9AD04AB4-D740-44CF-89A1-7C96D7ED7009}"/>
    <cellStyle name="Normal 6" xfId="73" xr:uid="{00000000-0005-0000-0000-0000BA000000}"/>
    <cellStyle name="Normal 6 2" xfId="168" xr:uid="{00000000-0005-0000-0000-0000BB000000}"/>
    <cellStyle name="Normal 6 3" xfId="271" xr:uid="{00000000-0005-0000-0000-00001F000000}"/>
    <cellStyle name="Normal 7" xfId="169" xr:uid="{00000000-0005-0000-0000-0000BC000000}"/>
    <cellStyle name="Normal 7 2" xfId="248" xr:uid="{3F6D39D7-5EF0-4D30-8C77-75CBDABE551F}"/>
    <cellStyle name="Normal 8" xfId="170" xr:uid="{00000000-0005-0000-0000-0000BD000000}"/>
    <cellStyle name="Normal 8 2" xfId="171" xr:uid="{00000000-0005-0000-0000-0000BE000000}"/>
    <cellStyle name="Normal 8 3" xfId="315" xr:uid="{173DA04B-5462-43D0-A8E5-1A0E4BDF2A16}"/>
    <cellStyle name="Normal 9" xfId="172" xr:uid="{00000000-0005-0000-0000-0000BF000000}"/>
    <cellStyle name="Normal 9 2" xfId="173" xr:uid="{00000000-0005-0000-0000-0000C0000000}"/>
    <cellStyle name="Normal 9 3" xfId="316" xr:uid="{5299B563-557F-4C65-923C-7593310EAA59}"/>
    <cellStyle name="Normal_REPORTE CONSOLIDADO AL 31 DE AGOSTO 2009 MXMACCB 05U-2" xfId="74" xr:uid="{00000000-0005-0000-0000-0000C1000000}"/>
    <cellStyle name="Percent 2" xfId="250" xr:uid="{2F12DCDC-30D9-4374-B510-4A17114B56FD}"/>
    <cellStyle name="Percent 3" xfId="263" xr:uid="{00000000-0005-0000-0000-000020000000}"/>
    <cellStyle name="Porcentaje 2" xfId="259" xr:uid="{00000000-0005-0000-0000-000048010000}"/>
    <cellStyle name="Porcentaje 2 2" xfId="310" xr:uid="{2D3C614C-AC10-445D-80A8-FB992A57B318}"/>
    <cellStyle name="Porcentaje 3" xfId="293" xr:uid="{FE68D091-E9F6-4E7F-925C-7C9B67A93F27}"/>
    <cellStyle name="Porcentaje 4" xfId="345" xr:uid="{18BDD201-1727-4B9F-8184-59365230E17F}"/>
    <cellStyle name="Porcentaje 5" xfId="344" xr:uid="{AE8B6123-A611-4152-A482-FABAF6C646EC}"/>
    <cellStyle name="Style 1" xfId="75" xr:uid="{00000000-0005-0000-0000-0000C3000000}"/>
    <cellStyle name="Style 1 2" xfId="144" xr:uid="{00000000-0005-0000-0000-0000C4000000}"/>
    <cellStyle name="Style 10" xfId="76" xr:uid="{00000000-0005-0000-0000-0000C5000000}"/>
    <cellStyle name="Style 11" xfId="77" xr:uid="{00000000-0005-0000-0000-0000C6000000}"/>
    <cellStyle name="Style 12" xfId="78" xr:uid="{00000000-0005-0000-0000-0000C7000000}"/>
    <cellStyle name="Style 13" xfId="79" xr:uid="{00000000-0005-0000-0000-0000C8000000}"/>
    <cellStyle name="Style 14" xfId="80" xr:uid="{00000000-0005-0000-0000-0000C9000000}"/>
    <cellStyle name="Style 15" xfId="81" xr:uid="{00000000-0005-0000-0000-0000CA000000}"/>
    <cellStyle name="Style 16" xfId="82" xr:uid="{00000000-0005-0000-0000-0000CB000000}"/>
    <cellStyle name="Style 17" xfId="83" xr:uid="{00000000-0005-0000-0000-0000CC000000}"/>
    <cellStyle name="Style 18" xfId="84" xr:uid="{00000000-0005-0000-0000-0000CD000000}"/>
    <cellStyle name="Style 19" xfId="85" xr:uid="{00000000-0005-0000-0000-0000CE000000}"/>
    <cellStyle name="Style 2" xfId="86" xr:uid="{00000000-0005-0000-0000-0000CF000000}"/>
    <cellStyle name="Style 20" xfId="87" xr:uid="{00000000-0005-0000-0000-0000D0000000}"/>
    <cellStyle name="Style 21" xfId="88" xr:uid="{00000000-0005-0000-0000-0000D1000000}"/>
    <cellStyle name="Style 22" xfId="89" xr:uid="{00000000-0005-0000-0000-0000D2000000}"/>
    <cellStyle name="Style 23" xfId="90" xr:uid="{00000000-0005-0000-0000-0000D3000000}"/>
    <cellStyle name="Style 24" xfId="91" xr:uid="{00000000-0005-0000-0000-0000D4000000}"/>
    <cellStyle name="Style 25" xfId="92" xr:uid="{00000000-0005-0000-0000-0000D5000000}"/>
    <cellStyle name="Style 26" xfId="93" xr:uid="{00000000-0005-0000-0000-0000D6000000}"/>
    <cellStyle name="Style 27" xfId="94" xr:uid="{00000000-0005-0000-0000-0000D7000000}"/>
    <cellStyle name="Style 28" xfId="95" xr:uid="{00000000-0005-0000-0000-0000D8000000}"/>
    <cellStyle name="Style 29" xfId="96" xr:uid="{00000000-0005-0000-0000-0000D9000000}"/>
    <cellStyle name="Style 3" xfId="97" xr:uid="{00000000-0005-0000-0000-0000DA000000}"/>
    <cellStyle name="Style 30" xfId="98" xr:uid="{00000000-0005-0000-0000-0000DB000000}"/>
    <cellStyle name="Style 31" xfId="99" xr:uid="{00000000-0005-0000-0000-0000DC000000}"/>
    <cellStyle name="Style 32" xfId="100" xr:uid="{00000000-0005-0000-0000-0000DD000000}"/>
    <cellStyle name="Style 33" xfId="101" xr:uid="{00000000-0005-0000-0000-0000DE000000}"/>
    <cellStyle name="Style 34" xfId="102" xr:uid="{00000000-0005-0000-0000-0000DF000000}"/>
    <cellStyle name="Style 35" xfId="103" xr:uid="{00000000-0005-0000-0000-0000E0000000}"/>
    <cellStyle name="Style 35 2" xfId="145" xr:uid="{00000000-0005-0000-0000-0000E1000000}"/>
    <cellStyle name="Style 36" xfId="104" xr:uid="{00000000-0005-0000-0000-0000E2000000}"/>
    <cellStyle name="Style 36 2" xfId="146" xr:uid="{00000000-0005-0000-0000-0000E3000000}"/>
    <cellStyle name="Style 37" xfId="105" xr:uid="{00000000-0005-0000-0000-0000E4000000}"/>
    <cellStyle name="Style 38" xfId="106" xr:uid="{00000000-0005-0000-0000-0000E5000000}"/>
    <cellStyle name="Style 39" xfId="107" xr:uid="{00000000-0005-0000-0000-0000E6000000}"/>
    <cellStyle name="Style 4" xfId="108" xr:uid="{00000000-0005-0000-0000-0000E7000000}"/>
    <cellStyle name="Style 40" xfId="109" xr:uid="{00000000-0005-0000-0000-0000E8000000}"/>
    <cellStyle name="Style 41" xfId="110" xr:uid="{00000000-0005-0000-0000-0000E9000000}"/>
    <cellStyle name="Style 42" xfId="111" xr:uid="{00000000-0005-0000-0000-0000EA000000}"/>
    <cellStyle name="Style 43" xfId="112" xr:uid="{00000000-0005-0000-0000-0000EB000000}"/>
    <cellStyle name="Style 44" xfId="113" xr:uid="{00000000-0005-0000-0000-0000EC000000}"/>
    <cellStyle name="Style 45" xfId="114" xr:uid="{00000000-0005-0000-0000-0000ED000000}"/>
    <cellStyle name="Style 5" xfId="115" xr:uid="{00000000-0005-0000-0000-0000EE000000}"/>
    <cellStyle name="Style 6" xfId="116" xr:uid="{00000000-0005-0000-0000-0000EF000000}"/>
    <cellStyle name="Style 7" xfId="117" xr:uid="{00000000-0005-0000-0000-0000F0000000}"/>
    <cellStyle name="Style 7 2" xfId="147" xr:uid="{00000000-0005-0000-0000-0000F1000000}"/>
    <cellStyle name="Style 8" xfId="118" xr:uid="{00000000-0005-0000-0000-0000F2000000}"/>
    <cellStyle name="Style 9" xfId="119" xr:uid="{00000000-0005-0000-0000-0000F3000000}"/>
    <cellStyle name="Total 2" xfId="281" xr:uid="{00000000-0005-0000-0000-000022000000}"/>
  </cellStyles>
  <dxfs count="11">
    <dxf>
      <fill>
        <patternFill patternType="none"/>
      </fill>
      <border>
        <left/>
        <right/>
        <top style="thin">
          <color rgb="FF000000"/>
        </top>
        <bottom/>
      </border>
    </dxf>
    <dxf>
      <fill>
        <patternFill patternType="none"/>
      </fill>
      <border>
        <left/>
        <right/>
        <top style="thin">
          <color rgb="FF000000"/>
        </top>
        <bottom/>
      </border>
    </dxf>
    <dxf>
      <border>
        <left style="thin">
          <color rgb="FF4F81BD"/>
        </left>
      </border>
    </dxf>
    <dxf>
      <border>
        <left style="thin">
          <color rgb="FF4F81BD"/>
        </left>
      </border>
    </dxf>
    <dxf>
      <border>
        <top style="thin">
          <color rgb="FF4F81BD"/>
        </top>
      </border>
    </dxf>
    <dxf>
      <border>
        <top style="thin">
          <color rgb="FF4F81B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9 2" pivot="0" count="9" xr9:uid="{AD67865D-7D9E-4FC8-BEF4-B9A9BB915EE9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secondRowStripe" dxfId="4"/>
      <tableStyleElement type="firstColumnStripe" dxfId="3"/>
      <tableStyleElement type="second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AA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microsoft.com/office/2017/10/relationships/person" Target="persons/person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T21"/>
  <sheetViews>
    <sheetView showGridLines="0" workbookViewId="0">
      <selection activeCell="J17" sqref="J17"/>
    </sheetView>
  </sheetViews>
  <sheetFormatPr baseColWidth="10" defaultRowHeight="12.75" x14ac:dyDescent="0.2"/>
  <cols>
    <col min="1" max="1" width="14.85546875" bestFit="1" customWidth="1"/>
    <col min="2" max="2" width="6.5703125" bestFit="1" customWidth="1"/>
    <col min="3" max="3" width="10.85546875" bestFit="1" customWidth="1"/>
    <col min="4" max="4" width="19.85546875" customWidth="1"/>
    <col min="5" max="5" width="10.42578125" bestFit="1" customWidth="1"/>
    <col min="6" max="6" width="7.85546875" bestFit="1" customWidth="1"/>
    <col min="7" max="7" width="7" bestFit="1" customWidth="1"/>
    <col min="8" max="8" width="10.140625" bestFit="1" customWidth="1"/>
    <col min="9" max="9" width="9.7109375" bestFit="1" customWidth="1"/>
    <col min="10" max="10" width="7" bestFit="1" customWidth="1"/>
    <col min="11" max="11" width="10.42578125" style="35" bestFit="1" customWidth="1"/>
    <col min="12" max="12" width="8.7109375" bestFit="1" customWidth="1"/>
    <col min="13" max="13" width="36.42578125" bestFit="1" customWidth="1"/>
    <col min="14" max="19" width="11.5703125" bestFit="1" customWidth="1"/>
  </cols>
  <sheetData>
    <row r="1" spans="1:20" ht="13.5" thickBot="1" x14ac:dyDescent="0.25"/>
    <row r="2" spans="1:20" ht="21.75" thickBot="1" x14ac:dyDescent="0.25">
      <c r="A2" s="143" t="s">
        <v>50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5"/>
    </row>
    <row r="3" spans="1:20" ht="13.5" thickBot="1" x14ac:dyDescent="0.25"/>
    <row r="4" spans="1:20" ht="23.25" thickBot="1" x14ac:dyDescent="0.25">
      <c r="A4" s="39" t="s">
        <v>48</v>
      </c>
      <c r="B4" s="39" t="s">
        <v>49</v>
      </c>
      <c r="C4" s="39" t="s">
        <v>36</v>
      </c>
      <c r="D4" s="39" t="s">
        <v>32</v>
      </c>
      <c r="E4" s="39" t="s">
        <v>33</v>
      </c>
      <c r="F4" s="39" t="s">
        <v>37</v>
      </c>
      <c r="G4" s="39" t="s">
        <v>34</v>
      </c>
      <c r="H4" s="39" t="s">
        <v>38</v>
      </c>
      <c r="I4" s="39" t="s">
        <v>39</v>
      </c>
      <c r="J4" s="39" t="s">
        <v>40</v>
      </c>
      <c r="K4" s="39" t="s">
        <v>41</v>
      </c>
      <c r="L4" s="39" t="s">
        <v>42</v>
      </c>
      <c r="M4" s="40" t="s">
        <v>35</v>
      </c>
      <c r="N4" s="40" t="s">
        <v>31</v>
      </c>
      <c r="O4" s="41" t="s">
        <v>43</v>
      </c>
      <c r="P4" s="41" t="s">
        <v>44</v>
      </c>
      <c r="Q4" s="41" t="s">
        <v>45</v>
      </c>
      <c r="R4" s="42" t="s">
        <v>46</v>
      </c>
      <c r="S4" s="42" t="s">
        <v>34</v>
      </c>
      <c r="T4" s="42" t="s">
        <v>47</v>
      </c>
    </row>
    <row r="5" spans="1:20" ht="13.5" thickBot="1" x14ac:dyDescent="0.25">
      <c r="A5" s="37"/>
      <c r="B5" s="38"/>
      <c r="C5" s="43"/>
      <c r="D5" s="44"/>
      <c r="E5" s="44"/>
      <c r="F5" s="44"/>
      <c r="G5" s="44"/>
      <c r="H5" s="44"/>
      <c r="I5" s="45"/>
      <c r="J5" s="43"/>
      <c r="K5" s="43"/>
      <c r="L5" s="44"/>
      <c r="M5" s="43"/>
      <c r="N5" s="43"/>
      <c r="O5" s="43"/>
      <c r="P5" s="43"/>
      <c r="Q5" s="47"/>
      <c r="R5" s="44"/>
      <c r="S5" s="44"/>
      <c r="T5" s="44"/>
    </row>
    <row r="6" spans="1:20" ht="13.5" thickBot="1" x14ac:dyDescent="0.25">
      <c r="A6" s="37"/>
      <c r="B6" s="38"/>
      <c r="C6" s="43"/>
      <c r="D6" s="44"/>
      <c r="E6" s="44"/>
      <c r="F6" s="44"/>
      <c r="G6" s="44"/>
      <c r="H6" s="44"/>
      <c r="I6" s="45"/>
      <c r="J6" s="43"/>
      <c r="K6" s="43"/>
      <c r="L6" s="44"/>
      <c r="M6" s="43"/>
      <c r="N6" s="43"/>
      <c r="O6" s="43"/>
      <c r="P6" s="43"/>
      <c r="Q6" s="47"/>
      <c r="R6" s="44"/>
      <c r="S6" s="44"/>
      <c r="T6" s="44"/>
    </row>
    <row r="7" spans="1:20" ht="13.5" thickBot="1" x14ac:dyDescent="0.25">
      <c r="A7" s="37"/>
      <c r="B7" s="38"/>
      <c r="C7" s="43"/>
      <c r="D7" s="44"/>
      <c r="E7" s="44"/>
      <c r="F7" s="44"/>
      <c r="G7" s="44"/>
      <c r="H7" s="44"/>
      <c r="I7" s="45"/>
      <c r="J7" s="43"/>
      <c r="K7" s="43"/>
      <c r="L7" s="44"/>
      <c r="M7" s="43"/>
      <c r="N7" s="43"/>
      <c r="O7" s="43"/>
      <c r="P7" s="43"/>
      <c r="Q7" s="47"/>
      <c r="R7" s="44"/>
      <c r="S7" s="44"/>
      <c r="T7" s="44"/>
    </row>
    <row r="8" spans="1:20" ht="13.5" thickBot="1" x14ac:dyDescent="0.25">
      <c r="A8" s="37"/>
      <c r="B8" s="38"/>
      <c r="C8" s="43"/>
      <c r="D8" s="44"/>
      <c r="E8" s="44"/>
      <c r="F8" s="44"/>
      <c r="G8" s="44"/>
      <c r="H8" s="44"/>
      <c r="I8" s="45"/>
      <c r="J8" s="43"/>
      <c r="K8" s="43"/>
      <c r="L8" s="44"/>
      <c r="M8" s="43"/>
      <c r="N8" s="43"/>
      <c r="O8" s="43"/>
      <c r="P8" s="43"/>
      <c r="Q8" s="47"/>
      <c r="R8" s="44"/>
      <c r="S8" s="44"/>
      <c r="T8" s="44"/>
    </row>
    <row r="9" spans="1:20" ht="13.5" thickBot="1" x14ac:dyDescent="0.25">
      <c r="A9" s="37"/>
      <c r="B9" s="38"/>
      <c r="C9" s="43"/>
      <c r="D9" s="44"/>
      <c r="E9" s="44"/>
      <c r="F9" s="44"/>
      <c r="G9" s="44"/>
      <c r="H9" s="44"/>
      <c r="I9" s="45"/>
      <c r="J9" s="43"/>
      <c r="K9" s="43"/>
      <c r="L9" s="44"/>
      <c r="M9" s="43"/>
      <c r="N9" s="43"/>
      <c r="O9" s="43"/>
      <c r="P9" s="43"/>
      <c r="Q9" s="47"/>
      <c r="R9" s="44"/>
      <c r="S9" s="44"/>
      <c r="T9" s="44"/>
    </row>
    <row r="10" spans="1:20" ht="13.5" thickBot="1" x14ac:dyDescent="0.25">
      <c r="A10" s="37"/>
      <c r="B10" s="38"/>
      <c r="C10" s="43"/>
      <c r="D10" s="44"/>
      <c r="E10" s="44"/>
      <c r="F10" s="44"/>
      <c r="G10" s="44"/>
      <c r="H10" s="44"/>
      <c r="I10" s="45"/>
      <c r="J10" s="43"/>
      <c r="K10" s="43"/>
      <c r="L10" s="44"/>
      <c r="M10" s="43"/>
      <c r="N10" s="43"/>
      <c r="O10" s="43"/>
      <c r="P10" s="43"/>
      <c r="Q10" s="47"/>
      <c r="R10" s="44"/>
      <c r="S10" s="44"/>
      <c r="T10" s="44"/>
    </row>
    <row r="11" spans="1:20" ht="13.5" thickBot="1" x14ac:dyDescent="0.25">
      <c r="A11" s="37"/>
      <c r="B11" s="38"/>
      <c r="C11" s="43"/>
      <c r="D11" s="44"/>
      <c r="E11" s="44"/>
      <c r="F11" s="44"/>
      <c r="G11" s="44"/>
      <c r="H11" s="44"/>
      <c r="I11" s="45"/>
      <c r="J11" s="43"/>
      <c r="K11" s="43"/>
      <c r="L11" s="44"/>
      <c r="M11" s="43"/>
      <c r="N11" s="43"/>
      <c r="O11" s="43"/>
      <c r="P11" s="43"/>
      <c r="Q11" s="47"/>
      <c r="R11" s="44"/>
      <c r="S11" s="44"/>
      <c r="T11" s="44"/>
    </row>
    <row r="12" spans="1:20" ht="13.5" thickBot="1" x14ac:dyDescent="0.25">
      <c r="A12" s="37"/>
      <c r="B12" s="38"/>
      <c r="C12" s="43"/>
      <c r="D12" s="44"/>
      <c r="E12" s="44"/>
      <c r="F12" s="44"/>
      <c r="G12" s="44"/>
      <c r="H12" s="44"/>
      <c r="I12" s="45"/>
      <c r="J12" s="43"/>
      <c r="K12" s="43"/>
      <c r="L12" s="44"/>
      <c r="M12" s="43"/>
      <c r="N12" s="43"/>
      <c r="O12" s="43"/>
      <c r="P12" s="43"/>
      <c r="Q12" s="47"/>
      <c r="R12" s="44"/>
      <c r="S12" s="44"/>
      <c r="T12" s="44"/>
    </row>
    <row r="13" spans="1:20" ht="13.5" thickBot="1" x14ac:dyDescent="0.25">
      <c r="A13" s="37"/>
      <c r="B13" s="38"/>
      <c r="C13" s="43"/>
      <c r="D13" s="44"/>
      <c r="E13" s="44"/>
      <c r="F13" s="44"/>
      <c r="G13" s="44"/>
      <c r="H13" s="44"/>
      <c r="I13" s="45"/>
      <c r="J13" s="43"/>
      <c r="K13" s="43"/>
      <c r="L13" s="44"/>
      <c r="M13" s="43"/>
      <c r="N13" s="43"/>
      <c r="O13" s="43"/>
      <c r="P13" s="43"/>
      <c r="Q13" s="47"/>
      <c r="R13" s="44"/>
      <c r="S13" s="44"/>
      <c r="T13" s="44"/>
    </row>
    <row r="14" spans="1:20" ht="13.5" thickBot="1" x14ac:dyDescent="0.25">
      <c r="A14" s="37"/>
      <c r="B14" s="38"/>
      <c r="C14" s="43"/>
      <c r="D14" s="44"/>
      <c r="E14" s="44"/>
      <c r="F14" s="44"/>
      <c r="G14" s="44"/>
      <c r="H14" s="44"/>
      <c r="I14" s="45"/>
      <c r="J14" s="43"/>
      <c r="K14" s="43"/>
      <c r="L14" s="44"/>
      <c r="M14" s="43"/>
      <c r="N14" s="43"/>
      <c r="O14" s="43"/>
      <c r="P14" s="43"/>
      <c r="Q14" s="47"/>
      <c r="R14" s="44"/>
      <c r="S14" s="44"/>
      <c r="T14" s="44"/>
    </row>
    <row r="15" spans="1:20" ht="13.5" thickBot="1" x14ac:dyDescent="0.25">
      <c r="A15" s="37"/>
      <c r="B15" s="38"/>
      <c r="C15" s="43"/>
      <c r="D15" s="44"/>
      <c r="E15" s="44"/>
      <c r="F15" s="44"/>
      <c r="G15" s="44"/>
      <c r="H15" s="44"/>
      <c r="I15" s="45"/>
      <c r="J15" s="43"/>
      <c r="K15" s="43"/>
      <c r="L15" s="44"/>
      <c r="M15" s="43"/>
      <c r="N15" s="43"/>
      <c r="O15" s="43"/>
      <c r="P15" s="43"/>
      <c r="Q15" s="47"/>
      <c r="R15" s="44"/>
      <c r="S15" s="44"/>
      <c r="T15" s="44"/>
    </row>
    <row r="16" spans="1:20" ht="13.5" thickBot="1" x14ac:dyDescent="0.25">
      <c r="A16" s="37"/>
      <c r="B16" s="38"/>
      <c r="C16" s="43"/>
      <c r="D16" s="44"/>
      <c r="E16" s="44"/>
      <c r="F16" s="44"/>
      <c r="G16" s="44"/>
      <c r="H16" s="44"/>
      <c r="I16" s="45"/>
      <c r="J16" s="43"/>
      <c r="K16" s="43"/>
      <c r="L16" s="44"/>
      <c r="M16" s="43"/>
      <c r="N16" s="43"/>
      <c r="O16" s="43"/>
      <c r="P16" s="43"/>
      <c r="Q16" s="47"/>
      <c r="R16" s="44"/>
      <c r="S16" s="44"/>
      <c r="T16" s="44"/>
    </row>
    <row r="17" spans="1:20" ht="13.5" thickBot="1" x14ac:dyDescent="0.25">
      <c r="A17" s="37"/>
      <c r="B17" s="38"/>
      <c r="C17" s="43"/>
      <c r="D17" s="44"/>
      <c r="E17" s="44"/>
      <c r="F17" s="44"/>
      <c r="G17" s="44"/>
      <c r="H17" s="44"/>
      <c r="I17" s="45"/>
      <c r="J17" s="43"/>
      <c r="K17" s="43"/>
      <c r="L17" s="44"/>
      <c r="M17" s="43"/>
      <c r="N17" s="43"/>
      <c r="O17" s="43"/>
      <c r="P17" s="43"/>
      <c r="Q17" s="47"/>
      <c r="R17" s="44"/>
      <c r="S17" s="44"/>
      <c r="T17" s="44"/>
    </row>
    <row r="18" spans="1:20" ht="13.5" thickBot="1" x14ac:dyDescent="0.25">
      <c r="A18" s="37"/>
      <c r="B18" s="38"/>
      <c r="C18" s="43"/>
      <c r="D18" s="44"/>
      <c r="E18" s="44"/>
      <c r="F18" s="44"/>
      <c r="G18" s="44"/>
      <c r="H18" s="44"/>
      <c r="I18" s="45"/>
      <c r="J18" s="43"/>
      <c r="K18" s="43"/>
      <c r="L18" s="44"/>
      <c r="M18" s="43"/>
      <c r="N18" s="43"/>
      <c r="O18" s="43"/>
      <c r="P18" s="43"/>
      <c r="Q18" s="47"/>
      <c r="R18" s="44"/>
      <c r="S18" s="44"/>
      <c r="T18" s="44"/>
    </row>
    <row r="19" spans="1:20" ht="13.5" thickBot="1" x14ac:dyDescent="0.25">
      <c r="A19" s="37"/>
      <c r="B19" s="38"/>
      <c r="C19" s="43"/>
      <c r="D19" s="44"/>
      <c r="E19" s="44"/>
      <c r="F19" s="44"/>
      <c r="G19" s="44"/>
      <c r="H19" s="44"/>
      <c r="I19" s="45"/>
      <c r="J19" s="43"/>
      <c r="K19" s="43"/>
      <c r="L19" s="44"/>
      <c r="M19" s="43"/>
      <c r="N19" s="43"/>
      <c r="O19" s="43"/>
      <c r="P19" s="43"/>
      <c r="Q19" s="47"/>
      <c r="R19" s="44"/>
      <c r="S19" s="44"/>
      <c r="T19" s="44"/>
    </row>
    <row r="20" spans="1:20" ht="13.5" thickBot="1" x14ac:dyDescent="0.25">
      <c r="A20" s="37"/>
      <c r="B20" s="38"/>
      <c r="C20" s="43"/>
      <c r="D20" s="44"/>
      <c r="E20" s="44"/>
      <c r="F20" s="44"/>
      <c r="G20" s="44"/>
      <c r="H20" s="44"/>
      <c r="I20" s="45"/>
      <c r="J20" s="43"/>
      <c r="K20" s="43"/>
      <c r="L20" s="44"/>
      <c r="M20" s="43"/>
      <c r="N20" s="43"/>
      <c r="O20" s="43"/>
      <c r="P20" s="43"/>
      <c r="Q20" s="47"/>
      <c r="R20" s="44"/>
      <c r="S20" s="44"/>
      <c r="T20" s="44"/>
    </row>
    <row r="21" spans="1:20" x14ac:dyDescent="0.2">
      <c r="R21" s="142" t="s">
        <v>40</v>
      </c>
      <c r="S21" s="142"/>
      <c r="T21" s="36">
        <f>SUM(T5:T20)</f>
        <v>0</v>
      </c>
    </row>
  </sheetData>
  <mergeCells count="2">
    <mergeCell ref="R21:S21"/>
    <mergeCell ref="A2:T2"/>
  </mergeCells>
  <conditionalFormatting sqref="O4:R4">
    <cfRule type="expression" dxfId="1" priority="2">
      <formula>$A4&lt;&gt;#REF!</formula>
    </cfRule>
  </conditionalFormatting>
  <conditionalFormatting sqref="S4:T4">
    <cfRule type="expression" dxfId="0" priority="1">
      <formula>$A4&lt;&gt;#REF!</formula>
    </cfRule>
  </conditionalFormatting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Y27"/>
  <sheetViews>
    <sheetView topLeftCell="N7" workbookViewId="0">
      <selection activeCell="V23" sqref="V23"/>
    </sheetView>
  </sheetViews>
  <sheetFormatPr baseColWidth="10" defaultRowHeight="12.75" x14ac:dyDescent="0.2"/>
  <cols>
    <col min="1" max="1" width="21.140625" hidden="1" customWidth="1"/>
    <col min="2" max="2" width="12.28515625" customWidth="1"/>
    <col min="4" max="4" width="14.7109375" bestFit="1" customWidth="1"/>
    <col min="5" max="5" width="17.5703125" customWidth="1"/>
    <col min="8" max="8" width="11.42578125" style="23" customWidth="1"/>
    <col min="9" max="11" width="11.42578125" hidden="1" customWidth="1"/>
    <col min="13" max="13" width="15.140625" customWidth="1"/>
    <col min="14" max="14" width="13.28515625" customWidth="1"/>
    <col min="15" max="15" width="33.140625" bestFit="1" customWidth="1"/>
    <col min="16" max="16" width="6.28515625" bestFit="1" customWidth="1"/>
    <col min="19" max="19" width="12" customWidth="1"/>
    <col min="25" max="25" width="31.28515625" bestFit="1" customWidth="1"/>
  </cols>
  <sheetData>
    <row r="1" spans="1:25" s="64" customFormat="1" ht="24.75" thickBot="1" x14ac:dyDescent="0.25">
      <c r="A1" s="69" t="s">
        <v>81</v>
      </c>
      <c r="B1" s="69" t="s">
        <v>56</v>
      </c>
      <c r="C1" s="70" t="s">
        <v>48</v>
      </c>
      <c r="D1" s="71" t="s">
        <v>49</v>
      </c>
      <c r="E1" s="72" t="s">
        <v>36</v>
      </c>
      <c r="F1" s="70" t="s">
        <v>32</v>
      </c>
      <c r="G1" s="70" t="s">
        <v>33</v>
      </c>
      <c r="H1" s="73" t="s">
        <v>37</v>
      </c>
      <c r="I1" s="74" t="s">
        <v>34</v>
      </c>
      <c r="J1" s="74" t="s">
        <v>38</v>
      </c>
      <c r="K1" s="74" t="s">
        <v>39</v>
      </c>
      <c r="L1" s="74" t="s">
        <v>40</v>
      </c>
      <c r="M1" s="71" t="s">
        <v>41</v>
      </c>
      <c r="N1" s="70" t="s">
        <v>42</v>
      </c>
      <c r="O1" s="70" t="s">
        <v>35</v>
      </c>
      <c r="P1" s="70" t="s">
        <v>82</v>
      </c>
      <c r="Q1" s="70" t="s">
        <v>83</v>
      </c>
      <c r="R1" s="70" t="s">
        <v>84</v>
      </c>
      <c r="S1" s="70" t="s">
        <v>85</v>
      </c>
      <c r="T1" s="73" t="s">
        <v>86</v>
      </c>
      <c r="U1" s="70" t="s">
        <v>31</v>
      </c>
      <c r="V1" s="75" t="s">
        <v>58</v>
      </c>
      <c r="W1" s="75" t="s">
        <v>87</v>
      </c>
      <c r="X1" s="75" t="s">
        <v>87</v>
      </c>
      <c r="Y1" s="75" t="s">
        <v>110</v>
      </c>
    </row>
    <row r="2" spans="1:25" ht="13.5" thickBot="1" x14ac:dyDescent="0.25">
      <c r="A2" s="55" t="s">
        <v>88</v>
      </c>
      <c r="B2" s="55">
        <v>32</v>
      </c>
      <c r="C2" s="56">
        <v>341006</v>
      </c>
      <c r="D2" s="56">
        <v>104717</v>
      </c>
      <c r="E2" s="55" t="s">
        <v>62</v>
      </c>
      <c r="F2" s="55" t="s">
        <v>63</v>
      </c>
      <c r="G2" s="57" t="s">
        <v>52</v>
      </c>
      <c r="H2" s="58">
        <v>500</v>
      </c>
      <c r="I2" s="56">
        <v>80</v>
      </c>
      <c r="J2" s="56">
        <v>53.33</v>
      </c>
      <c r="K2" s="56">
        <v>50</v>
      </c>
      <c r="L2" s="56">
        <v>476.67</v>
      </c>
      <c r="M2" s="56">
        <v>38</v>
      </c>
      <c r="N2" s="56">
        <v>60306</v>
      </c>
      <c r="O2" s="57" t="s">
        <v>54</v>
      </c>
      <c r="P2" s="56">
        <v>97.619276999999997</v>
      </c>
      <c r="Q2" s="56">
        <v>5.12193918</v>
      </c>
      <c r="R2" s="56">
        <v>5.701505</v>
      </c>
      <c r="S2" s="56">
        <v>556.58000000000004</v>
      </c>
      <c r="T2" s="56">
        <v>645.63</v>
      </c>
      <c r="U2" s="57" t="s">
        <v>53</v>
      </c>
      <c r="V2" s="55"/>
      <c r="W2" s="55" t="e">
        <v>#N/A</v>
      </c>
      <c r="X2" s="55"/>
    </row>
    <row r="3" spans="1:25" ht="13.5" thickBot="1" x14ac:dyDescent="0.25">
      <c r="A3" s="55" t="s">
        <v>89</v>
      </c>
      <c r="B3" s="55">
        <v>33</v>
      </c>
      <c r="C3" s="56">
        <v>339969</v>
      </c>
      <c r="D3" s="56">
        <v>104717</v>
      </c>
      <c r="E3" s="55" t="s">
        <v>62</v>
      </c>
      <c r="F3" s="55" t="s">
        <v>63</v>
      </c>
      <c r="G3" s="57" t="s">
        <v>52</v>
      </c>
      <c r="H3" s="58">
        <v>1.5</v>
      </c>
      <c r="I3" s="56">
        <v>0.24</v>
      </c>
      <c r="J3" s="56">
        <v>0</v>
      </c>
      <c r="K3" s="56">
        <v>0</v>
      </c>
      <c r="L3" s="56">
        <v>1.74</v>
      </c>
      <c r="M3" s="56">
        <v>1001232</v>
      </c>
      <c r="N3" s="56">
        <v>62415</v>
      </c>
      <c r="O3" s="57" t="s">
        <v>70</v>
      </c>
      <c r="P3" s="56">
        <v>0.29421744999999999</v>
      </c>
      <c r="Q3" s="56">
        <v>5.0982699399999998</v>
      </c>
      <c r="R3" s="56">
        <v>5.701505</v>
      </c>
      <c r="S3" s="56">
        <v>1.68</v>
      </c>
      <c r="T3" s="56">
        <v>1.95</v>
      </c>
      <c r="U3" s="66" t="s">
        <v>71</v>
      </c>
      <c r="V3" s="55" t="s">
        <v>72</v>
      </c>
      <c r="W3" s="55" t="e">
        <v>#N/A</v>
      </c>
      <c r="X3" s="55"/>
    </row>
    <row r="4" spans="1:25" ht="13.5" thickBot="1" x14ac:dyDescent="0.25">
      <c r="A4" s="55" t="s">
        <v>90</v>
      </c>
      <c r="B4" s="55">
        <v>34</v>
      </c>
      <c r="C4" s="56">
        <v>606559</v>
      </c>
      <c r="D4" s="56">
        <v>104717</v>
      </c>
      <c r="E4" s="55" t="s">
        <v>62</v>
      </c>
      <c r="F4" s="55" t="s">
        <v>63</v>
      </c>
      <c r="G4" s="57" t="s">
        <v>52</v>
      </c>
      <c r="H4" s="58">
        <v>180</v>
      </c>
      <c r="I4" s="56">
        <v>28.8</v>
      </c>
      <c r="J4" s="56">
        <v>0</v>
      </c>
      <c r="K4" s="56">
        <v>0</v>
      </c>
      <c r="L4" s="56">
        <v>208.8</v>
      </c>
      <c r="M4" s="56" t="s">
        <v>73</v>
      </c>
      <c r="N4" s="56">
        <v>170910</v>
      </c>
      <c r="O4" s="57" t="s">
        <v>74</v>
      </c>
      <c r="P4" s="56">
        <v>33.636993599999997</v>
      </c>
      <c r="Q4" s="56">
        <v>5.3512511299999996</v>
      </c>
      <c r="R4" s="56">
        <v>5.701505</v>
      </c>
      <c r="S4" s="56">
        <v>191.78</v>
      </c>
      <c r="T4" s="56">
        <v>222.47</v>
      </c>
      <c r="U4" s="66" t="s">
        <v>71</v>
      </c>
      <c r="V4" s="55" t="s">
        <v>75</v>
      </c>
      <c r="W4" s="55" t="e">
        <v>#N/A</v>
      </c>
      <c r="X4" s="55"/>
    </row>
    <row r="5" spans="1:25" ht="13.5" thickBot="1" x14ac:dyDescent="0.25">
      <c r="A5" s="55" t="s">
        <v>91</v>
      </c>
      <c r="B5" s="55">
        <v>35</v>
      </c>
      <c r="C5" s="56">
        <v>710111</v>
      </c>
      <c r="D5" s="56">
        <v>104717</v>
      </c>
      <c r="E5" s="55" t="s">
        <v>62</v>
      </c>
      <c r="F5" s="55" t="s">
        <v>63</v>
      </c>
      <c r="G5" s="57" t="s">
        <v>52</v>
      </c>
      <c r="H5" s="58">
        <v>2586.21</v>
      </c>
      <c r="I5" s="56">
        <v>413.79</v>
      </c>
      <c r="J5" s="56">
        <v>0</v>
      </c>
      <c r="K5" s="56">
        <v>0</v>
      </c>
      <c r="L5" s="59">
        <v>3000</v>
      </c>
      <c r="M5" s="65">
        <v>284</v>
      </c>
      <c r="N5" s="56">
        <v>217424</v>
      </c>
      <c r="O5" s="57" t="s">
        <v>76</v>
      </c>
      <c r="P5" s="56">
        <v>475.69219800000002</v>
      </c>
      <c r="Q5" s="56">
        <v>5.4367299100000004</v>
      </c>
      <c r="R5" s="56">
        <v>5.701505</v>
      </c>
      <c r="S5" s="59">
        <v>2712.16</v>
      </c>
      <c r="T5" s="67">
        <v>3146.11</v>
      </c>
      <c r="U5" s="57" t="s">
        <v>53</v>
      </c>
      <c r="V5" s="55"/>
      <c r="W5" s="55" t="e">
        <v>#N/A</v>
      </c>
      <c r="X5" s="55"/>
      <c r="Y5" s="54" t="s">
        <v>104</v>
      </c>
    </row>
    <row r="6" spans="1:25" ht="13.5" thickBot="1" x14ac:dyDescent="0.25">
      <c r="A6" s="55" t="s">
        <v>92</v>
      </c>
      <c r="B6" s="55">
        <v>36</v>
      </c>
      <c r="C6" s="56">
        <v>763201</v>
      </c>
      <c r="D6" s="56">
        <v>104717</v>
      </c>
      <c r="E6" s="55" t="s">
        <v>62</v>
      </c>
      <c r="F6" s="55" t="s">
        <v>63</v>
      </c>
      <c r="G6" s="57" t="s">
        <v>52</v>
      </c>
      <c r="H6" s="58">
        <v>5720</v>
      </c>
      <c r="I6" s="56">
        <v>0</v>
      </c>
      <c r="J6" s="56">
        <v>0</v>
      </c>
      <c r="K6" s="56">
        <v>0</v>
      </c>
      <c r="L6" s="59">
        <v>5720</v>
      </c>
      <c r="M6" s="65">
        <v>82782</v>
      </c>
      <c r="N6" s="56">
        <v>251120</v>
      </c>
      <c r="O6" s="57" t="s">
        <v>64</v>
      </c>
      <c r="P6" s="56">
        <v>1038.6393800000001</v>
      </c>
      <c r="Q6" s="56">
        <v>5.5072050099999998</v>
      </c>
      <c r="R6" s="56">
        <v>5.701505</v>
      </c>
      <c r="S6" s="59">
        <v>5921.81</v>
      </c>
      <c r="T6" s="67">
        <v>6869.3</v>
      </c>
      <c r="U6" s="57" t="s">
        <v>53</v>
      </c>
      <c r="V6" s="55"/>
      <c r="W6" s="55" t="e">
        <v>#N/A</v>
      </c>
      <c r="X6" s="55"/>
      <c r="Y6" s="54" t="s">
        <v>105</v>
      </c>
    </row>
    <row r="7" spans="1:25" ht="13.5" thickBot="1" x14ac:dyDescent="0.25">
      <c r="A7" s="55" t="s">
        <v>93</v>
      </c>
      <c r="B7" s="55">
        <v>37</v>
      </c>
      <c r="C7" s="56">
        <v>763200</v>
      </c>
      <c r="D7" s="56">
        <v>104717</v>
      </c>
      <c r="E7" s="55" t="s">
        <v>62</v>
      </c>
      <c r="F7" s="55" t="s">
        <v>63</v>
      </c>
      <c r="G7" s="57" t="s">
        <v>52</v>
      </c>
      <c r="H7" s="58">
        <v>251</v>
      </c>
      <c r="I7" s="56">
        <v>0</v>
      </c>
      <c r="J7" s="56">
        <v>0</v>
      </c>
      <c r="K7" s="56">
        <v>0</v>
      </c>
      <c r="L7" s="56">
        <v>251</v>
      </c>
      <c r="M7" s="65">
        <v>20</v>
      </c>
      <c r="N7" s="56">
        <v>251166</v>
      </c>
      <c r="O7" s="57" t="s">
        <v>65</v>
      </c>
      <c r="P7" s="56">
        <v>45.522284999999997</v>
      </c>
      <c r="Q7" s="56">
        <v>5.5137829800000002</v>
      </c>
      <c r="R7" s="56">
        <v>5.701505</v>
      </c>
      <c r="S7" s="56">
        <v>259.55</v>
      </c>
      <c r="T7" s="65">
        <v>301.07</v>
      </c>
      <c r="U7" s="57" t="s">
        <v>53</v>
      </c>
      <c r="V7" s="55"/>
      <c r="W7" s="55" t="e">
        <v>#N/A</v>
      </c>
      <c r="X7" s="55"/>
      <c r="Y7" s="54" t="s">
        <v>105</v>
      </c>
    </row>
    <row r="8" spans="1:25" ht="13.5" thickBot="1" x14ac:dyDescent="0.25">
      <c r="A8" s="55" t="s">
        <v>94</v>
      </c>
      <c r="B8" s="55">
        <v>38</v>
      </c>
      <c r="C8" s="56">
        <v>763204</v>
      </c>
      <c r="D8" s="56">
        <v>104717</v>
      </c>
      <c r="E8" s="55" t="s">
        <v>62</v>
      </c>
      <c r="F8" s="55" t="s">
        <v>63</v>
      </c>
      <c r="G8" s="57" t="s">
        <v>52</v>
      </c>
      <c r="H8" s="58">
        <v>2097.9</v>
      </c>
      <c r="I8" s="56">
        <v>335.66</v>
      </c>
      <c r="J8" s="56">
        <v>223.78</v>
      </c>
      <c r="K8" s="56">
        <v>209.79</v>
      </c>
      <c r="L8" s="59">
        <v>2000</v>
      </c>
      <c r="M8" s="56">
        <v>6809</v>
      </c>
      <c r="N8" s="56">
        <v>253996</v>
      </c>
      <c r="O8" s="57" t="s">
        <v>77</v>
      </c>
      <c r="P8" s="56">
        <v>376.05146000000002</v>
      </c>
      <c r="Q8" s="56">
        <v>5.5787577600000002</v>
      </c>
      <c r="R8" s="56">
        <v>5.701505</v>
      </c>
      <c r="S8" s="59">
        <v>2144.06</v>
      </c>
      <c r="T8" s="59">
        <v>2487.11</v>
      </c>
      <c r="U8" s="66" t="s">
        <v>71</v>
      </c>
      <c r="V8" s="55"/>
      <c r="W8" s="55" t="e">
        <v>#N/A</v>
      </c>
      <c r="X8" s="55"/>
    </row>
    <row r="9" spans="1:25" ht="13.5" thickBot="1" x14ac:dyDescent="0.25">
      <c r="A9" s="55" t="s">
        <v>95</v>
      </c>
      <c r="B9" s="55">
        <v>39</v>
      </c>
      <c r="C9" s="56">
        <v>763199</v>
      </c>
      <c r="D9" s="56">
        <v>104717</v>
      </c>
      <c r="E9" s="55" t="s">
        <v>62</v>
      </c>
      <c r="F9" s="55" t="s">
        <v>63</v>
      </c>
      <c r="G9" s="57" t="s">
        <v>52</v>
      </c>
      <c r="H9" s="58">
        <v>292</v>
      </c>
      <c r="I9" s="56">
        <v>0</v>
      </c>
      <c r="J9" s="56">
        <v>0</v>
      </c>
      <c r="K9" s="56">
        <v>0</v>
      </c>
      <c r="L9" s="56">
        <v>292</v>
      </c>
      <c r="M9" s="65">
        <v>607173</v>
      </c>
      <c r="N9" s="56">
        <v>254551</v>
      </c>
      <c r="O9" s="57" t="s">
        <v>66</v>
      </c>
      <c r="P9" s="56">
        <v>52.327987999999998</v>
      </c>
      <c r="Q9" s="56">
        <v>5.5801878</v>
      </c>
      <c r="R9" s="56">
        <v>5.701505</v>
      </c>
      <c r="S9" s="56">
        <v>298.35000000000002</v>
      </c>
      <c r="T9" s="65">
        <v>346.08</v>
      </c>
      <c r="U9" s="57" t="s">
        <v>53</v>
      </c>
      <c r="V9" s="55"/>
      <c r="W9" s="55" t="e">
        <v>#N/A</v>
      </c>
      <c r="X9" s="55"/>
      <c r="Y9" s="54" t="s">
        <v>105</v>
      </c>
    </row>
    <row r="10" spans="1:25" ht="13.5" thickBot="1" x14ac:dyDescent="0.25">
      <c r="A10" s="55" t="s">
        <v>96</v>
      </c>
      <c r="B10" s="55">
        <v>40</v>
      </c>
      <c r="C10" s="56">
        <v>817258</v>
      </c>
      <c r="D10" s="56">
        <v>104717</v>
      </c>
      <c r="E10" s="55" t="s">
        <v>62</v>
      </c>
      <c r="F10" s="55" t="s">
        <v>63</v>
      </c>
      <c r="G10" s="57" t="s">
        <v>52</v>
      </c>
      <c r="H10" s="58">
        <v>292</v>
      </c>
      <c r="I10" s="56">
        <v>0</v>
      </c>
      <c r="J10" s="56">
        <v>0</v>
      </c>
      <c r="K10" s="56">
        <v>0</v>
      </c>
      <c r="L10" s="56">
        <v>292</v>
      </c>
      <c r="M10" s="65">
        <v>607328</v>
      </c>
      <c r="N10" s="56">
        <v>256556</v>
      </c>
      <c r="O10" s="57" t="s">
        <v>57</v>
      </c>
      <c r="P10" s="56">
        <v>52.327987999999998</v>
      </c>
      <c r="Q10" s="56">
        <v>5.5801878</v>
      </c>
      <c r="R10" s="56">
        <v>5.701505</v>
      </c>
      <c r="S10" s="56">
        <v>298.35000000000002</v>
      </c>
      <c r="T10" s="65">
        <v>346.08</v>
      </c>
      <c r="U10" s="57" t="s">
        <v>53</v>
      </c>
      <c r="V10" s="55"/>
      <c r="W10" s="55" t="e">
        <v>#N/A</v>
      </c>
      <c r="X10" s="55"/>
      <c r="Y10" s="54" t="s">
        <v>105</v>
      </c>
    </row>
    <row r="11" spans="1:25" ht="13.5" thickBot="1" x14ac:dyDescent="0.25">
      <c r="A11" s="55" t="s">
        <v>97</v>
      </c>
      <c r="B11" s="55">
        <v>41</v>
      </c>
      <c r="C11" s="56">
        <v>817491</v>
      </c>
      <c r="D11" s="56">
        <v>104717</v>
      </c>
      <c r="E11" s="55" t="s">
        <v>62</v>
      </c>
      <c r="F11" s="55" t="s">
        <v>63</v>
      </c>
      <c r="G11" s="57" t="s">
        <v>52</v>
      </c>
      <c r="H11" s="58">
        <v>292</v>
      </c>
      <c r="I11" s="56">
        <v>0</v>
      </c>
      <c r="J11" s="56">
        <v>0</v>
      </c>
      <c r="K11" s="56">
        <v>0</v>
      </c>
      <c r="L11" s="56">
        <v>292</v>
      </c>
      <c r="M11" s="65">
        <v>608566</v>
      </c>
      <c r="N11" s="56">
        <v>256713</v>
      </c>
      <c r="O11" s="57" t="s">
        <v>66</v>
      </c>
      <c r="P11" s="56">
        <v>52.323512399999998</v>
      </c>
      <c r="Q11" s="56">
        <v>5.58066511</v>
      </c>
      <c r="R11" s="56">
        <v>5.701505</v>
      </c>
      <c r="S11" s="56">
        <v>298.32</v>
      </c>
      <c r="T11" s="65">
        <v>346.05</v>
      </c>
      <c r="U11" s="57" t="s">
        <v>53</v>
      </c>
      <c r="V11" s="55"/>
      <c r="W11" s="55" t="e">
        <v>#N/A</v>
      </c>
      <c r="X11" s="55"/>
      <c r="Y11" s="54" t="s">
        <v>105</v>
      </c>
    </row>
    <row r="12" spans="1:25" ht="13.5" thickBot="1" x14ac:dyDescent="0.25">
      <c r="A12" s="60" t="s">
        <v>98</v>
      </c>
      <c r="B12" s="60">
        <v>42</v>
      </c>
      <c r="C12" s="61">
        <v>763202</v>
      </c>
      <c r="D12" s="61">
        <v>104717</v>
      </c>
      <c r="E12" s="60" t="s">
        <v>62</v>
      </c>
      <c r="F12" s="60" t="s">
        <v>63</v>
      </c>
      <c r="G12" s="62" t="s">
        <v>52</v>
      </c>
      <c r="H12" s="63">
        <v>292</v>
      </c>
      <c r="I12" s="61">
        <v>0</v>
      </c>
      <c r="J12" s="61">
        <v>0</v>
      </c>
      <c r="K12" s="61">
        <v>0</v>
      </c>
      <c r="L12" s="61">
        <v>292</v>
      </c>
      <c r="M12" s="65">
        <v>616487</v>
      </c>
      <c r="N12" s="61">
        <v>258766</v>
      </c>
      <c r="O12" s="62" t="s">
        <v>68</v>
      </c>
      <c r="P12" s="61">
        <v>52.292226900000003</v>
      </c>
      <c r="Q12" s="61">
        <v>5.5840039299999997</v>
      </c>
      <c r="R12" s="61">
        <v>5.701505</v>
      </c>
      <c r="S12" s="61">
        <v>298.14</v>
      </c>
      <c r="T12" s="65">
        <v>345.85</v>
      </c>
      <c r="U12" s="62" t="s">
        <v>78</v>
      </c>
      <c r="V12" s="60"/>
      <c r="W12" s="60">
        <v>616487</v>
      </c>
      <c r="X12" s="60">
        <v>616487</v>
      </c>
      <c r="Y12" s="54" t="s">
        <v>106</v>
      </c>
    </row>
    <row r="13" spans="1:25" ht="13.5" thickBot="1" x14ac:dyDescent="0.25">
      <c r="A13" s="60" t="s">
        <v>99</v>
      </c>
      <c r="B13" s="60">
        <v>43</v>
      </c>
      <c r="C13" s="61">
        <v>763203</v>
      </c>
      <c r="D13" s="61">
        <v>104717</v>
      </c>
      <c r="E13" s="60" t="s">
        <v>62</v>
      </c>
      <c r="F13" s="60" t="s">
        <v>63</v>
      </c>
      <c r="G13" s="62" t="s">
        <v>52</v>
      </c>
      <c r="H13" s="63">
        <v>365</v>
      </c>
      <c r="I13" s="61">
        <v>0</v>
      </c>
      <c r="J13" s="61">
        <v>0</v>
      </c>
      <c r="K13" s="61">
        <v>0</v>
      </c>
      <c r="L13" s="61">
        <v>365</v>
      </c>
      <c r="M13" s="65">
        <v>647435</v>
      </c>
      <c r="N13" s="61">
        <v>259417</v>
      </c>
      <c r="O13" s="62" t="s">
        <v>69</v>
      </c>
      <c r="P13" s="61">
        <v>64.354683800000004</v>
      </c>
      <c r="Q13" s="61">
        <v>5.6716928500000003</v>
      </c>
      <c r="R13" s="61">
        <v>5.701505</v>
      </c>
      <c r="S13" s="61">
        <v>366.92</v>
      </c>
      <c r="T13" s="65">
        <v>425.63</v>
      </c>
      <c r="U13" s="62" t="s">
        <v>78</v>
      </c>
      <c r="V13" s="60"/>
      <c r="W13" s="60">
        <v>647435</v>
      </c>
      <c r="X13" s="60">
        <v>647435</v>
      </c>
      <c r="Y13" s="54" t="s">
        <v>106</v>
      </c>
    </row>
    <row r="14" spans="1:25" ht="13.5" thickBot="1" x14ac:dyDescent="0.25">
      <c r="A14" s="60" t="s">
        <v>100</v>
      </c>
      <c r="B14" s="60">
        <v>44</v>
      </c>
      <c r="C14" s="61">
        <v>823550</v>
      </c>
      <c r="D14" s="61">
        <v>104717</v>
      </c>
      <c r="E14" s="60" t="s">
        <v>62</v>
      </c>
      <c r="F14" s="60" t="s">
        <v>63</v>
      </c>
      <c r="G14" s="62" t="s">
        <v>52</v>
      </c>
      <c r="H14" s="63">
        <v>365</v>
      </c>
      <c r="I14" s="61">
        <v>0</v>
      </c>
      <c r="J14" s="61">
        <v>0</v>
      </c>
      <c r="K14" s="61">
        <v>0</v>
      </c>
      <c r="L14" s="61">
        <v>365</v>
      </c>
      <c r="M14" s="65">
        <v>647440</v>
      </c>
      <c r="N14" s="61">
        <v>259419</v>
      </c>
      <c r="O14" s="62" t="s">
        <v>69</v>
      </c>
      <c r="P14" s="61">
        <v>64.354683800000004</v>
      </c>
      <c r="Q14" s="61">
        <v>5.6716928500000003</v>
      </c>
      <c r="R14" s="61">
        <v>5.701505</v>
      </c>
      <c r="S14" s="61">
        <v>366.92</v>
      </c>
      <c r="T14" s="65">
        <v>425.63</v>
      </c>
      <c r="U14" s="62" t="s">
        <v>78</v>
      </c>
      <c r="V14" s="60"/>
      <c r="W14" s="60">
        <v>647440</v>
      </c>
      <c r="X14" s="60">
        <v>647440</v>
      </c>
      <c r="Y14" s="54" t="s">
        <v>106</v>
      </c>
    </row>
    <row r="15" spans="1:25" ht="13.5" thickBot="1" x14ac:dyDescent="0.25">
      <c r="A15" s="55" t="s">
        <v>101</v>
      </c>
      <c r="B15" s="55">
        <v>45</v>
      </c>
      <c r="C15" s="56">
        <v>826982</v>
      </c>
      <c r="D15" s="56">
        <v>104717</v>
      </c>
      <c r="E15" s="55" t="s">
        <v>62</v>
      </c>
      <c r="F15" s="55" t="s">
        <v>63</v>
      </c>
      <c r="G15" s="57" t="s">
        <v>52</v>
      </c>
      <c r="H15" s="58">
        <v>14250</v>
      </c>
      <c r="I15" s="59">
        <v>2280</v>
      </c>
      <c r="J15" s="56">
        <v>0</v>
      </c>
      <c r="K15" s="56">
        <v>0</v>
      </c>
      <c r="L15" s="59">
        <v>16530</v>
      </c>
      <c r="M15" s="56">
        <v>4508</v>
      </c>
      <c r="N15" s="56">
        <v>263063</v>
      </c>
      <c r="O15" s="57" t="s">
        <v>79</v>
      </c>
      <c r="P15" s="56">
        <v>2509.6745099999998</v>
      </c>
      <c r="Q15" s="56">
        <v>5.6780271500000001</v>
      </c>
      <c r="R15" s="56">
        <v>5.701505</v>
      </c>
      <c r="S15" s="59">
        <v>14308.92</v>
      </c>
      <c r="T15" s="59">
        <v>16598.349999999999</v>
      </c>
      <c r="U15" s="57" t="s">
        <v>53</v>
      </c>
      <c r="V15" s="55"/>
      <c r="W15" s="55" t="e">
        <v>#N/A</v>
      </c>
      <c r="X15" s="55"/>
    </row>
    <row r="16" spans="1:25" ht="13.5" thickBot="1" x14ac:dyDescent="0.25">
      <c r="A16" s="55" t="s">
        <v>102</v>
      </c>
      <c r="B16" s="55">
        <v>46</v>
      </c>
      <c r="C16" s="56">
        <v>830012</v>
      </c>
      <c r="D16" s="56">
        <v>104717</v>
      </c>
      <c r="E16" s="55" t="s">
        <v>62</v>
      </c>
      <c r="F16" s="55" t="s">
        <v>63</v>
      </c>
      <c r="G16" s="57" t="s">
        <v>52</v>
      </c>
      <c r="H16" s="58">
        <v>330</v>
      </c>
      <c r="I16" s="56">
        <v>0</v>
      </c>
      <c r="J16" s="56">
        <v>0</v>
      </c>
      <c r="K16" s="56">
        <v>0</v>
      </c>
      <c r="L16" s="56">
        <v>330</v>
      </c>
      <c r="M16" s="56">
        <v>19</v>
      </c>
      <c r="N16" s="56">
        <v>263895</v>
      </c>
      <c r="O16" s="57" t="s">
        <v>65</v>
      </c>
      <c r="P16" s="56">
        <v>58.090980700000003</v>
      </c>
      <c r="Q16" s="56">
        <v>5.6807441699999996</v>
      </c>
      <c r="R16" s="56">
        <v>5.701505</v>
      </c>
      <c r="S16" s="56">
        <v>331.21</v>
      </c>
      <c r="T16" s="56">
        <v>384.2</v>
      </c>
      <c r="U16" s="57" t="s">
        <v>53</v>
      </c>
      <c r="V16" s="55"/>
      <c r="W16" s="55" t="e">
        <v>#N/A</v>
      </c>
      <c r="X16" s="55"/>
    </row>
    <row r="17" spans="1:24" ht="13.5" thickBot="1" x14ac:dyDescent="0.25">
      <c r="A17" s="55" t="s">
        <v>103</v>
      </c>
      <c r="B17" s="55">
        <v>47</v>
      </c>
      <c r="C17" s="56">
        <v>830011</v>
      </c>
      <c r="D17" s="56">
        <v>104717</v>
      </c>
      <c r="E17" s="55" t="s">
        <v>62</v>
      </c>
      <c r="F17" s="55" t="s">
        <v>63</v>
      </c>
      <c r="G17" s="57" t="s">
        <v>52</v>
      </c>
      <c r="H17" s="58">
        <v>59</v>
      </c>
      <c r="I17" s="56">
        <v>0</v>
      </c>
      <c r="J17" s="56">
        <v>0</v>
      </c>
      <c r="K17" s="56">
        <v>0</v>
      </c>
      <c r="L17" s="56">
        <v>59</v>
      </c>
      <c r="M17" s="56">
        <v>1220013390</v>
      </c>
      <c r="N17" s="56">
        <v>264303</v>
      </c>
      <c r="O17" s="57" t="s">
        <v>80</v>
      </c>
      <c r="P17" s="56">
        <v>10.385963200000001</v>
      </c>
      <c r="Q17" s="56">
        <v>5.6807441699999996</v>
      </c>
      <c r="R17" s="56">
        <v>5.701505</v>
      </c>
      <c r="S17" s="56">
        <v>59.22</v>
      </c>
      <c r="T17" s="56">
        <v>68.69</v>
      </c>
      <c r="U17" s="57" t="s">
        <v>53</v>
      </c>
      <c r="V17" s="55"/>
      <c r="W17" s="55" t="e">
        <v>#N/A</v>
      </c>
      <c r="X17" s="55"/>
    </row>
    <row r="20" spans="1:24" ht="24" x14ac:dyDescent="0.2">
      <c r="R20" s="35"/>
      <c r="S20" s="77" t="s">
        <v>107</v>
      </c>
      <c r="T20" s="23">
        <f>SUM(T2:T19)</f>
        <v>32960.199999999997</v>
      </c>
    </row>
    <row r="21" spans="1:24" ht="36" x14ac:dyDescent="0.2">
      <c r="S21" s="77" t="s">
        <v>108</v>
      </c>
      <c r="T21" s="53">
        <f>+T2+T5+T6+T7+T9+T10+T11+T12+T13+T14+T15+T16+T17</f>
        <v>30248.67</v>
      </c>
      <c r="U21" s="53"/>
    </row>
    <row r="22" spans="1:24" x14ac:dyDescent="0.2">
      <c r="S22" s="78"/>
      <c r="T22" s="23"/>
    </row>
    <row r="23" spans="1:24" ht="24" x14ac:dyDescent="0.2">
      <c r="S23" s="77" t="s">
        <v>109</v>
      </c>
      <c r="T23" s="23">
        <f>+T2+T15+T16+T17</f>
        <v>17696.87</v>
      </c>
    </row>
    <row r="24" spans="1:24" x14ac:dyDescent="0.2">
      <c r="S24" s="77"/>
      <c r="T24" s="23"/>
    </row>
    <row r="25" spans="1:24" x14ac:dyDescent="0.2">
      <c r="S25" s="77"/>
    </row>
    <row r="26" spans="1:24" ht="36" x14ac:dyDescent="0.2">
      <c r="S26" s="77" t="s">
        <v>111</v>
      </c>
      <c r="T26" s="68">
        <f>+T20-T23</f>
        <v>15263.329999999998</v>
      </c>
    </row>
    <row r="27" spans="1:24" x14ac:dyDescent="0.2">
      <c r="S27" s="76"/>
    </row>
  </sheetData>
  <pageMargins left="0.11811023622047245" right="0.31496062992125984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B206-8BD2-48AB-B248-DCB4699DE1C1}">
  <dimension ref="A1:BT378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.28515625" style="117" customWidth="1"/>
    <col min="2" max="2" width="12.7109375" style="117" customWidth="1"/>
    <col min="3" max="3" width="14.28515625" style="117" customWidth="1"/>
    <col min="4" max="4" width="11.140625" style="117" customWidth="1"/>
    <col min="5" max="5" width="9" style="117" customWidth="1"/>
    <col min="6" max="6" width="8.42578125" style="117" customWidth="1"/>
    <col min="7" max="7" width="10" style="117" customWidth="1"/>
    <col min="8" max="8" width="10.85546875" style="117" customWidth="1"/>
    <col min="9" max="9" width="11.140625" style="117" customWidth="1"/>
    <col min="10" max="10" width="11.42578125" style="117" customWidth="1"/>
    <col min="11" max="11" width="11.7109375" style="117" customWidth="1"/>
    <col min="12" max="12" width="9.85546875" style="117" customWidth="1"/>
    <col min="13" max="13" width="11.140625" style="117" customWidth="1"/>
    <col min="14" max="15" width="11.85546875" style="117" customWidth="1"/>
    <col min="16" max="16" width="10.7109375" style="117" customWidth="1"/>
    <col min="17" max="17" width="9.7109375" style="117" customWidth="1"/>
    <col min="18" max="19" width="10.85546875" style="117" customWidth="1"/>
    <col min="20" max="21" width="11" style="117" customWidth="1"/>
    <col min="22" max="22" width="9.42578125" style="117" customWidth="1"/>
    <col min="23" max="23" width="9.5703125" style="117" customWidth="1"/>
    <col min="24" max="24" width="11.140625" style="117" customWidth="1"/>
    <col min="25" max="25" width="9.5703125" style="117" customWidth="1"/>
    <col min="26" max="26" width="14" style="117" customWidth="1"/>
    <col min="27" max="27" width="11.28515625" style="117" customWidth="1"/>
    <col min="28" max="29" width="14.140625" style="117" customWidth="1"/>
    <col min="30" max="30" width="12.5703125" style="117" customWidth="1"/>
    <col min="31" max="31" width="11" style="117" customWidth="1"/>
    <col min="32" max="32" width="9.7109375" style="117" customWidth="1"/>
    <col min="33" max="33" width="14" style="117" customWidth="1"/>
    <col min="34" max="34" width="13.28515625" style="117" customWidth="1"/>
    <col min="35" max="35" width="11.85546875" style="117" customWidth="1"/>
    <col min="36" max="36" width="13.5703125" style="117" customWidth="1"/>
    <col min="37" max="37" width="13.140625" style="117" customWidth="1"/>
    <col min="38" max="38" width="12.5703125" style="117" customWidth="1"/>
    <col min="39" max="39" width="11.140625" style="117" customWidth="1"/>
    <col min="40" max="40" width="11.85546875" style="117" customWidth="1"/>
    <col min="41" max="41" width="11.7109375" style="117" customWidth="1"/>
    <col min="42" max="42" width="11.5703125" style="117" customWidth="1"/>
    <col min="43" max="44" width="10.140625" style="117" customWidth="1"/>
    <col min="45" max="46" width="10.7109375" style="117" customWidth="1"/>
    <col min="47" max="47" width="12.42578125" style="117" bestFit="1" customWidth="1"/>
    <col min="48" max="48" width="10.140625" style="117" customWidth="1"/>
    <col min="49" max="49" width="11.28515625" style="117" customWidth="1"/>
    <col min="50" max="51" width="7.140625" style="117" customWidth="1"/>
    <col min="52" max="52" width="11.5703125" style="117" customWidth="1"/>
    <col min="53" max="54" width="13.7109375" style="117" customWidth="1"/>
    <col min="55" max="55" width="8" style="117" customWidth="1"/>
    <col min="56" max="56" width="7.28515625" style="117" customWidth="1"/>
    <col min="57" max="57" width="10.7109375" style="117" customWidth="1"/>
    <col min="58" max="58" width="12.7109375" style="117" customWidth="1"/>
    <col min="59" max="59" width="13.28515625" style="117" customWidth="1"/>
    <col min="60" max="60" width="7.7109375" style="117" customWidth="1"/>
    <col min="61" max="61" width="17.85546875" style="117" customWidth="1"/>
    <col min="62" max="62" width="7.5703125" style="117" customWidth="1"/>
    <col min="63" max="63" width="11.42578125" style="117" customWidth="1"/>
    <col min="64" max="64" width="13.5703125" style="117" customWidth="1"/>
    <col min="65" max="72" width="11.42578125" style="117" customWidth="1"/>
    <col min="73" max="73" width="4.7109375" style="117" customWidth="1"/>
    <col min="74" max="16384" width="11.42578125" style="117"/>
  </cols>
  <sheetData>
    <row r="1" spans="1:72" s="94" customFormat="1" ht="10.7" customHeight="1" x14ac:dyDescent="0.15"/>
    <row r="2" spans="1:72" s="94" customFormat="1" ht="42.75" customHeight="1" x14ac:dyDescent="0.15">
      <c r="A2" s="95" t="s">
        <v>340</v>
      </c>
      <c r="B2" s="95" t="s">
        <v>761</v>
      </c>
      <c r="C2" s="95" t="s">
        <v>341</v>
      </c>
      <c r="D2" s="95" t="s">
        <v>342</v>
      </c>
      <c r="E2" s="95" t="s">
        <v>343</v>
      </c>
      <c r="F2" s="95" t="s">
        <v>344</v>
      </c>
      <c r="G2" s="95" t="s">
        <v>345</v>
      </c>
      <c r="H2" s="95" t="s">
        <v>346</v>
      </c>
      <c r="I2" s="95" t="s">
        <v>347</v>
      </c>
      <c r="J2" s="95" t="s">
        <v>348</v>
      </c>
      <c r="K2" s="95" t="s">
        <v>349</v>
      </c>
      <c r="L2" s="96" t="s">
        <v>350</v>
      </c>
      <c r="M2" s="95" t="s">
        <v>351</v>
      </c>
      <c r="N2" s="95" t="s">
        <v>352</v>
      </c>
      <c r="O2" s="95" t="s">
        <v>353</v>
      </c>
      <c r="P2" s="95" t="s">
        <v>354</v>
      </c>
      <c r="Q2" s="95" t="s">
        <v>355</v>
      </c>
      <c r="R2" s="95" t="s">
        <v>356</v>
      </c>
      <c r="S2" s="95" t="s">
        <v>357</v>
      </c>
      <c r="T2" s="95" t="s">
        <v>358</v>
      </c>
      <c r="U2" s="95" t="s">
        <v>359</v>
      </c>
      <c r="V2" s="95" t="s">
        <v>360</v>
      </c>
      <c r="W2" s="95" t="s">
        <v>361</v>
      </c>
      <c r="X2" s="95" t="s">
        <v>362</v>
      </c>
      <c r="Y2" s="95" t="s">
        <v>363</v>
      </c>
      <c r="Z2" s="95" t="s">
        <v>364</v>
      </c>
      <c r="AA2" s="95" t="s">
        <v>365</v>
      </c>
      <c r="AB2" s="95" t="s">
        <v>366</v>
      </c>
      <c r="AC2" s="95" t="s">
        <v>367</v>
      </c>
      <c r="AD2" s="95" t="s">
        <v>368</v>
      </c>
      <c r="AE2" s="95" t="s">
        <v>369</v>
      </c>
      <c r="AF2" s="95" t="s">
        <v>370</v>
      </c>
      <c r="AG2" s="95" t="s">
        <v>371</v>
      </c>
      <c r="AH2" s="95" t="s">
        <v>372</v>
      </c>
      <c r="AI2" s="95" t="s">
        <v>373</v>
      </c>
      <c r="AJ2" s="95" t="s">
        <v>374</v>
      </c>
      <c r="AK2" s="95" t="s">
        <v>375</v>
      </c>
      <c r="AL2" s="95" t="s">
        <v>376</v>
      </c>
      <c r="AM2" s="95" t="s">
        <v>377</v>
      </c>
      <c r="AN2" s="95" t="s">
        <v>378</v>
      </c>
      <c r="AO2" s="95" t="s">
        <v>379</v>
      </c>
      <c r="AP2" s="95" t="s">
        <v>380</v>
      </c>
      <c r="AQ2" s="95" t="s">
        <v>381</v>
      </c>
      <c r="AR2" s="95" t="s">
        <v>382</v>
      </c>
      <c r="AS2" s="132" t="s">
        <v>383</v>
      </c>
      <c r="AT2" s="132" t="s">
        <v>384</v>
      </c>
      <c r="AU2" s="95" t="s">
        <v>385</v>
      </c>
      <c r="AV2" s="95" t="s">
        <v>386</v>
      </c>
      <c r="AW2" s="95" t="s">
        <v>387</v>
      </c>
      <c r="AX2" s="95" t="s">
        <v>388</v>
      </c>
      <c r="AY2" s="95" t="s">
        <v>389</v>
      </c>
      <c r="AZ2" s="95" t="s">
        <v>390</v>
      </c>
      <c r="BA2" s="95" t="s">
        <v>391</v>
      </c>
      <c r="BB2" s="95" t="s">
        <v>392</v>
      </c>
      <c r="BC2" s="95" t="s">
        <v>393</v>
      </c>
      <c r="BD2" s="95" t="s">
        <v>394</v>
      </c>
      <c r="BE2" s="95" t="s">
        <v>395</v>
      </c>
      <c r="BF2" s="95" t="s">
        <v>396</v>
      </c>
      <c r="BG2" s="95" t="s">
        <v>397</v>
      </c>
      <c r="BH2" s="95" t="s">
        <v>398</v>
      </c>
      <c r="BI2" s="95" t="s">
        <v>399</v>
      </c>
      <c r="BJ2" s="95" t="s">
        <v>400</v>
      </c>
      <c r="BK2" s="95" t="s">
        <v>401</v>
      </c>
      <c r="BL2" s="95" t="s">
        <v>402</v>
      </c>
      <c r="BM2" s="95" t="s">
        <v>403</v>
      </c>
      <c r="BN2" s="95" t="s">
        <v>404</v>
      </c>
      <c r="BO2" s="95" t="s">
        <v>405</v>
      </c>
      <c r="BP2" s="95" t="s">
        <v>406</v>
      </c>
      <c r="BQ2" s="95" t="s">
        <v>407</v>
      </c>
      <c r="BR2" s="96" t="s">
        <v>408</v>
      </c>
      <c r="BS2" s="95" t="s">
        <v>409</v>
      </c>
      <c r="BT2" s="95" t="s">
        <v>410</v>
      </c>
    </row>
    <row r="3" spans="1:72" s="94" customFormat="1" ht="18.2" customHeight="1" x14ac:dyDescent="0.15">
      <c r="A3" s="97">
        <v>1</v>
      </c>
      <c r="B3" s="98" t="s">
        <v>158</v>
      </c>
      <c r="C3" s="98" t="s">
        <v>411</v>
      </c>
      <c r="D3" s="99">
        <v>45261</v>
      </c>
      <c r="E3" s="100" t="s">
        <v>163</v>
      </c>
      <c r="F3" s="101">
        <v>157</v>
      </c>
      <c r="G3" s="101">
        <v>156</v>
      </c>
      <c r="H3" s="102">
        <v>39102.949999999997</v>
      </c>
      <c r="I3" s="102">
        <v>51752.76</v>
      </c>
      <c r="J3" s="102">
        <v>0</v>
      </c>
      <c r="K3" s="102">
        <v>90855.71</v>
      </c>
      <c r="L3" s="102">
        <v>600.22</v>
      </c>
      <c r="M3" s="102">
        <v>0</v>
      </c>
      <c r="N3" s="102">
        <v>0</v>
      </c>
      <c r="O3" s="102">
        <v>0</v>
      </c>
      <c r="P3" s="102">
        <v>0</v>
      </c>
      <c r="Q3" s="102">
        <v>0</v>
      </c>
      <c r="R3" s="102">
        <v>0</v>
      </c>
      <c r="S3" s="102">
        <v>90855.71</v>
      </c>
      <c r="T3" s="102">
        <v>94815.52</v>
      </c>
      <c r="U3" s="102">
        <v>334.29</v>
      </c>
      <c r="V3" s="102">
        <v>0</v>
      </c>
      <c r="W3" s="102">
        <v>0</v>
      </c>
      <c r="X3" s="102">
        <v>0</v>
      </c>
      <c r="Y3" s="102">
        <v>0</v>
      </c>
      <c r="Z3" s="102">
        <v>0</v>
      </c>
      <c r="AA3" s="102">
        <v>95149.81</v>
      </c>
      <c r="AB3" s="102">
        <v>0</v>
      </c>
      <c r="AC3" s="102">
        <v>0</v>
      </c>
      <c r="AD3" s="102">
        <v>0</v>
      </c>
      <c r="AE3" s="102">
        <v>0</v>
      </c>
      <c r="AF3" s="102">
        <v>0</v>
      </c>
      <c r="AG3" s="102">
        <v>0</v>
      </c>
      <c r="AH3" s="102">
        <v>0</v>
      </c>
      <c r="AI3" s="102">
        <v>0</v>
      </c>
      <c r="AJ3" s="102">
        <v>0</v>
      </c>
      <c r="AK3" s="102">
        <v>0</v>
      </c>
      <c r="AL3" s="102">
        <v>0</v>
      </c>
      <c r="AM3" s="102">
        <v>0</v>
      </c>
      <c r="AN3" s="102">
        <v>0</v>
      </c>
      <c r="AO3" s="102">
        <v>0</v>
      </c>
      <c r="AP3" s="102">
        <v>0</v>
      </c>
      <c r="AQ3" s="102">
        <v>0</v>
      </c>
      <c r="AR3" s="102">
        <v>0</v>
      </c>
      <c r="AS3" s="102">
        <v>0</v>
      </c>
      <c r="AT3" s="102">
        <v>0</v>
      </c>
      <c r="AU3" s="102">
        <f t="shared" ref="AU3:AU66" si="0">SUM(AB3:AR3,W3:Y3,O3:R3)-J3-AS3-AT3</f>
        <v>0</v>
      </c>
      <c r="AV3" s="102">
        <v>52352.98</v>
      </c>
      <c r="AW3" s="102">
        <v>95149.81</v>
      </c>
      <c r="AX3" s="103">
        <v>52</v>
      </c>
      <c r="AY3" s="103">
        <v>300</v>
      </c>
      <c r="AZ3" s="102">
        <v>364645.12</v>
      </c>
      <c r="BA3" s="102">
        <v>100800</v>
      </c>
      <c r="BB3" s="104">
        <v>90</v>
      </c>
      <c r="BC3" s="104">
        <v>81.121169642857197</v>
      </c>
      <c r="BD3" s="104">
        <v>10.26</v>
      </c>
      <c r="BE3" s="104"/>
      <c r="BF3" s="100" t="s">
        <v>412</v>
      </c>
      <c r="BG3" s="97"/>
      <c r="BH3" s="100" t="s">
        <v>413</v>
      </c>
      <c r="BI3" s="100" t="s">
        <v>414</v>
      </c>
      <c r="BJ3" s="100" t="s">
        <v>415</v>
      </c>
      <c r="BK3" s="100" t="s">
        <v>416</v>
      </c>
      <c r="BL3" s="98" t="s">
        <v>11</v>
      </c>
      <c r="BM3" s="104">
        <v>721820.45067990001</v>
      </c>
      <c r="BN3" s="98" t="s">
        <v>339</v>
      </c>
      <c r="BO3" s="104"/>
      <c r="BP3" s="105">
        <v>37700</v>
      </c>
      <c r="BQ3" s="105">
        <v>46832</v>
      </c>
      <c r="BR3" s="104">
        <v>39232.19</v>
      </c>
      <c r="BS3" s="104">
        <v>85.49</v>
      </c>
      <c r="BT3" s="104">
        <v>45.24</v>
      </c>
    </row>
    <row r="4" spans="1:72" s="94" customFormat="1" ht="18.2" customHeight="1" x14ac:dyDescent="0.15">
      <c r="A4" s="106">
        <v>2</v>
      </c>
      <c r="B4" s="107" t="s">
        <v>158</v>
      </c>
      <c r="C4" s="107" t="s">
        <v>411</v>
      </c>
      <c r="D4" s="108">
        <v>45261</v>
      </c>
      <c r="E4" s="109" t="s">
        <v>164</v>
      </c>
      <c r="F4" s="110">
        <v>196</v>
      </c>
      <c r="G4" s="110">
        <v>195</v>
      </c>
      <c r="H4" s="111">
        <v>56461.440000000002</v>
      </c>
      <c r="I4" s="111">
        <v>34269.54</v>
      </c>
      <c r="J4" s="111">
        <v>0</v>
      </c>
      <c r="K4" s="111">
        <v>90730.98</v>
      </c>
      <c r="L4" s="111">
        <v>366.3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90730.98</v>
      </c>
      <c r="T4" s="111">
        <v>134351.23000000001</v>
      </c>
      <c r="U4" s="111">
        <v>494.01</v>
      </c>
      <c r="V4" s="111">
        <v>0</v>
      </c>
      <c r="W4" s="111">
        <v>0</v>
      </c>
      <c r="X4" s="111">
        <v>0</v>
      </c>
      <c r="Y4" s="111">
        <v>0</v>
      </c>
      <c r="Z4" s="111">
        <v>0</v>
      </c>
      <c r="AA4" s="111">
        <v>134845.24</v>
      </c>
      <c r="AB4" s="111">
        <v>0</v>
      </c>
      <c r="AC4" s="111">
        <v>0</v>
      </c>
      <c r="AD4" s="111">
        <v>0</v>
      </c>
      <c r="AE4" s="111">
        <v>0</v>
      </c>
      <c r="AF4" s="111">
        <v>0</v>
      </c>
      <c r="AG4" s="111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1">
        <v>0</v>
      </c>
      <c r="AO4" s="111">
        <v>0</v>
      </c>
      <c r="AP4" s="111">
        <v>0</v>
      </c>
      <c r="AQ4" s="111">
        <v>0</v>
      </c>
      <c r="AR4" s="111">
        <v>0</v>
      </c>
      <c r="AS4" s="111">
        <v>0</v>
      </c>
      <c r="AT4" s="111">
        <v>0</v>
      </c>
      <c r="AU4" s="111">
        <f t="shared" si="0"/>
        <v>0</v>
      </c>
      <c r="AV4" s="111">
        <v>34635.839999999997</v>
      </c>
      <c r="AW4" s="111">
        <v>134845.24</v>
      </c>
      <c r="AX4" s="112">
        <v>99</v>
      </c>
      <c r="AY4" s="112">
        <v>360</v>
      </c>
      <c r="AZ4" s="111">
        <v>319005.06</v>
      </c>
      <c r="BA4" s="111">
        <v>94050</v>
      </c>
      <c r="BB4" s="113">
        <v>90</v>
      </c>
      <c r="BC4" s="113">
        <v>86.823904306220101</v>
      </c>
      <c r="BD4" s="113">
        <v>10.5</v>
      </c>
      <c r="BE4" s="113"/>
      <c r="BF4" s="109" t="s">
        <v>412</v>
      </c>
      <c r="BG4" s="106"/>
      <c r="BH4" s="109" t="s">
        <v>417</v>
      </c>
      <c r="BI4" s="109" t="s">
        <v>418</v>
      </c>
      <c r="BJ4" s="109" t="s">
        <v>419</v>
      </c>
      <c r="BK4" s="109" t="s">
        <v>416</v>
      </c>
      <c r="BL4" s="107" t="s">
        <v>11</v>
      </c>
      <c r="BM4" s="113">
        <v>720829.50949620001</v>
      </c>
      <c r="BN4" s="107" t="s">
        <v>339</v>
      </c>
      <c r="BO4" s="113"/>
      <c r="BP4" s="114">
        <v>37232</v>
      </c>
      <c r="BQ4" s="114">
        <v>48189</v>
      </c>
      <c r="BR4" s="113">
        <v>54804.79</v>
      </c>
      <c r="BS4" s="113">
        <v>148</v>
      </c>
      <c r="BT4" s="113">
        <v>44.6</v>
      </c>
    </row>
    <row r="5" spans="1:72" s="94" customFormat="1" ht="18.2" customHeight="1" x14ac:dyDescent="0.15">
      <c r="A5" s="97">
        <v>3</v>
      </c>
      <c r="B5" s="98" t="s">
        <v>158</v>
      </c>
      <c r="C5" s="98" t="s">
        <v>411</v>
      </c>
      <c r="D5" s="99">
        <v>45261</v>
      </c>
      <c r="E5" s="100" t="s">
        <v>420</v>
      </c>
      <c r="F5" s="101">
        <v>0</v>
      </c>
      <c r="G5" s="101">
        <v>1</v>
      </c>
      <c r="H5" s="102">
        <v>57124.05</v>
      </c>
      <c r="I5" s="102">
        <v>400.42</v>
      </c>
      <c r="J5" s="102">
        <v>0</v>
      </c>
      <c r="K5" s="102">
        <v>57524.47</v>
      </c>
      <c r="L5" s="102">
        <v>355.97</v>
      </c>
      <c r="M5" s="102">
        <v>0</v>
      </c>
      <c r="N5" s="102">
        <v>0</v>
      </c>
      <c r="O5" s="102">
        <v>400.42</v>
      </c>
      <c r="P5" s="102">
        <v>355.97</v>
      </c>
      <c r="Q5" s="102">
        <v>0</v>
      </c>
      <c r="R5" s="102">
        <v>0</v>
      </c>
      <c r="S5" s="102">
        <v>56768.08</v>
      </c>
      <c r="T5" s="102">
        <v>493.34</v>
      </c>
      <c r="U5" s="102">
        <v>490.31</v>
      </c>
      <c r="V5" s="102">
        <v>0</v>
      </c>
      <c r="W5" s="102">
        <v>493.34</v>
      </c>
      <c r="X5" s="102">
        <v>490.31</v>
      </c>
      <c r="Y5" s="102">
        <v>0</v>
      </c>
      <c r="Z5" s="102">
        <v>0</v>
      </c>
      <c r="AA5" s="102">
        <v>0</v>
      </c>
      <c r="AB5" s="102">
        <v>188.17</v>
      </c>
      <c r="AC5" s="102">
        <v>0</v>
      </c>
      <c r="AD5" s="102">
        <v>0</v>
      </c>
      <c r="AE5" s="102">
        <v>0</v>
      </c>
      <c r="AF5" s="102">
        <v>0</v>
      </c>
      <c r="AG5" s="102">
        <v>0</v>
      </c>
      <c r="AH5" s="102">
        <v>95.7</v>
      </c>
      <c r="AI5" s="102">
        <v>7.0000000000000007E-2</v>
      </c>
      <c r="AJ5" s="102">
        <v>188.17</v>
      </c>
      <c r="AK5" s="102">
        <v>0</v>
      </c>
      <c r="AL5" s="102">
        <v>0</v>
      </c>
      <c r="AM5" s="102">
        <v>0</v>
      </c>
      <c r="AN5" s="102">
        <v>0</v>
      </c>
      <c r="AO5" s="102">
        <v>137.30000000000001</v>
      </c>
      <c r="AP5" s="102">
        <v>49.71</v>
      </c>
      <c r="AQ5" s="102">
        <v>3.7999999999999999E-2</v>
      </c>
      <c r="AR5" s="102">
        <v>0</v>
      </c>
      <c r="AS5" s="102">
        <v>0</v>
      </c>
      <c r="AT5" s="102">
        <v>0</v>
      </c>
      <c r="AU5" s="102">
        <f t="shared" si="0"/>
        <v>2399.1980000000003</v>
      </c>
      <c r="AV5" s="102">
        <v>0</v>
      </c>
      <c r="AW5" s="102">
        <v>0</v>
      </c>
      <c r="AX5" s="103">
        <v>103</v>
      </c>
      <c r="AY5" s="103">
        <v>360</v>
      </c>
      <c r="AZ5" s="102">
        <v>461355.96</v>
      </c>
      <c r="BA5" s="102">
        <v>94050</v>
      </c>
      <c r="BB5" s="104">
        <v>64</v>
      </c>
      <c r="BC5" s="104">
        <v>38.630059755449203</v>
      </c>
      <c r="BD5" s="104">
        <v>10.3</v>
      </c>
      <c r="BE5" s="104"/>
      <c r="BF5" s="100" t="s">
        <v>412</v>
      </c>
      <c r="BG5" s="97"/>
      <c r="BH5" s="100" t="s">
        <v>413</v>
      </c>
      <c r="BI5" s="100" t="s">
        <v>414</v>
      </c>
      <c r="BJ5" s="100" t="s">
        <v>415</v>
      </c>
      <c r="BK5" s="100" t="s">
        <v>139</v>
      </c>
      <c r="BL5" s="98" t="s">
        <v>11</v>
      </c>
      <c r="BM5" s="104">
        <v>451004.79749520001</v>
      </c>
      <c r="BN5" s="98" t="s">
        <v>339</v>
      </c>
      <c r="BO5" s="104"/>
      <c r="BP5" s="105">
        <v>37382</v>
      </c>
      <c r="BQ5" s="105">
        <v>48340</v>
      </c>
      <c r="BR5" s="104">
        <v>45.62</v>
      </c>
      <c r="BS5" s="104">
        <v>188.17</v>
      </c>
      <c r="BT5" s="104">
        <v>0</v>
      </c>
    </row>
    <row r="6" spans="1:72" s="94" customFormat="1" ht="18.2" customHeight="1" x14ac:dyDescent="0.15">
      <c r="A6" s="106">
        <v>4</v>
      </c>
      <c r="B6" s="107" t="s">
        <v>158</v>
      </c>
      <c r="C6" s="107" t="s">
        <v>411</v>
      </c>
      <c r="D6" s="108">
        <v>45261</v>
      </c>
      <c r="E6" s="109" t="s">
        <v>421</v>
      </c>
      <c r="F6" s="110">
        <v>0</v>
      </c>
      <c r="G6" s="110">
        <v>0</v>
      </c>
      <c r="H6" s="111">
        <v>37303.17</v>
      </c>
      <c r="I6" s="111">
        <v>0</v>
      </c>
      <c r="J6" s="111">
        <v>0</v>
      </c>
      <c r="K6" s="111">
        <v>37303.17</v>
      </c>
      <c r="L6" s="111">
        <v>487.88</v>
      </c>
      <c r="M6" s="111">
        <v>0</v>
      </c>
      <c r="N6" s="111">
        <v>0</v>
      </c>
      <c r="O6" s="111">
        <v>0</v>
      </c>
      <c r="P6" s="111">
        <v>487.88</v>
      </c>
      <c r="Q6" s="111">
        <v>0</v>
      </c>
      <c r="R6" s="111">
        <v>0</v>
      </c>
      <c r="S6" s="111">
        <v>36815.29</v>
      </c>
      <c r="T6" s="111">
        <v>0</v>
      </c>
      <c r="U6" s="111">
        <v>327.96</v>
      </c>
      <c r="V6" s="111">
        <v>0</v>
      </c>
      <c r="W6" s="111">
        <v>0</v>
      </c>
      <c r="X6" s="111">
        <v>327.96</v>
      </c>
      <c r="Y6" s="111">
        <v>0</v>
      </c>
      <c r="Z6" s="111">
        <v>0</v>
      </c>
      <c r="AA6" s="111">
        <v>0</v>
      </c>
      <c r="AB6" s="111">
        <v>148</v>
      </c>
      <c r="AC6" s="111">
        <v>0</v>
      </c>
      <c r="AD6" s="111">
        <v>25</v>
      </c>
      <c r="AE6" s="111">
        <v>0</v>
      </c>
      <c r="AF6" s="111">
        <v>0</v>
      </c>
      <c r="AG6" s="111">
        <v>0</v>
      </c>
      <c r="AH6" s="111">
        <v>108.77</v>
      </c>
      <c r="AI6" s="111">
        <v>0.11</v>
      </c>
      <c r="AJ6" s="111">
        <v>0</v>
      </c>
      <c r="AK6" s="111">
        <v>0</v>
      </c>
      <c r="AL6" s="111">
        <v>0</v>
      </c>
      <c r="AM6" s="111">
        <v>0</v>
      </c>
      <c r="AN6" s="111">
        <v>0</v>
      </c>
      <c r="AO6" s="111">
        <v>0</v>
      </c>
      <c r="AP6" s="111">
        <v>0</v>
      </c>
      <c r="AQ6" s="111">
        <v>1.4999999999999999E-2</v>
      </c>
      <c r="AR6" s="111">
        <v>0</v>
      </c>
      <c r="AS6" s="111">
        <v>0</v>
      </c>
      <c r="AT6" s="111">
        <v>0</v>
      </c>
      <c r="AU6" s="111">
        <f t="shared" si="0"/>
        <v>1097.7350000000001</v>
      </c>
      <c r="AV6" s="111">
        <v>0</v>
      </c>
      <c r="AW6" s="111">
        <v>0</v>
      </c>
      <c r="AX6" s="112">
        <v>63</v>
      </c>
      <c r="AY6" s="112">
        <v>360</v>
      </c>
      <c r="AZ6" s="111">
        <v>465152.22</v>
      </c>
      <c r="BA6" s="111">
        <v>88825</v>
      </c>
      <c r="BB6" s="113">
        <v>58</v>
      </c>
      <c r="BC6" s="113">
        <v>24.039254939487801</v>
      </c>
      <c r="BD6" s="113">
        <v>10.55</v>
      </c>
      <c r="BE6" s="113"/>
      <c r="BF6" s="109" t="s">
        <v>412</v>
      </c>
      <c r="BG6" s="106"/>
      <c r="BH6" s="109" t="s">
        <v>413</v>
      </c>
      <c r="BI6" s="109" t="s">
        <v>414</v>
      </c>
      <c r="BJ6" s="109" t="s">
        <v>415</v>
      </c>
      <c r="BK6" s="109" t="s">
        <v>139</v>
      </c>
      <c r="BL6" s="107" t="s">
        <v>11</v>
      </c>
      <c r="BM6" s="113">
        <v>292486.06631010002</v>
      </c>
      <c r="BN6" s="107" t="s">
        <v>339</v>
      </c>
      <c r="BO6" s="113"/>
      <c r="BP6" s="114">
        <v>37270</v>
      </c>
      <c r="BQ6" s="114">
        <v>48227</v>
      </c>
      <c r="BR6" s="113">
        <v>0</v>
      </c>
      <c r="BS6" s="113">
        <v>148</v>
      </c>
      <c r="BT6" s="113">
        <v>25</v>
      </c>
    </row>
    <row r="7" spans="1:72" s="94" customFormat="1" ht="18.2" customHeight="1" x14ac:dyDescent="0.15">
      <c r="A7" s="97">
        <v>5</v>
      </c>
      <c r="B7" s="98" t="s">
        <v>158</v>
      </c>
      <c r="C7" s="98" t="s">
        <v>411</v>
      </c>
      <c r="D7" s="99">
        <v>45261</v>
      </c>
      <c r="E7" s="100" t="s">
        <v>165</v>
      </c>
      <c r="F7" s="101">
        <v>179</v>
      </c>
      <c r="G7" s="101">
        <v>178</v>
      </c>
      <c r="H7" s="102">
        <v>88958.42</v>
      </c>
      <c r="I7" s="102">
        <v>124905.97</v>
      </c>
      <c r="J7" s="102">
        <v>0</v>
      </c>
      <c r="K7" s="102">
        <v>213864.39</v>
      </c>
      <c r="L7" s="102">
        <v>1365.52</v>
      </c>
      <c r="M7" s="102">
        <v>0</v>
      </c>
      <c r="N7" s="102">
        <v>0</v>
      </c>
      <c r="O7" s="102">
        <v>0</v>
      </c>
      <c r="P7" s="102">
        <v>0</v>
      </c>
      <c r="Q7" s="102">
        <v>0</v>
      </c>
      <c r="R7" s="102">
        <v>0</v>
      </c>
      <c r="S7" s="102">
        <v>213864.39</v>
      </c>
      <c r="T7" s="102">
        <v>255651.61</v>
      </c>
      <c r="U7" s="102">
        <v>760.5</v>
      </c>
      <c r="V7" s="102">
        <v>0</v>
      </c>
      <c r="W7" s="102">
        <v>0</v>
      </c>
      <c r="X7" s="102">
        <v>0</v>
      </c>
      <c r="Y7" s="102">
        <v>0</v>
      </c>
      <c r="Z7" s="102">
        <v>0</v>
      </c>
      <c r="AA7" s="102">
        <v>256412.11</v>
      </c>
      <c r="AB7" s="102">
        <v>0</v>
      </c>
      <c r="AC7" s="102">
        <v>0</v>
      </c>
      <c r="AD7" s="102">
        <v>0</v>
      </c>
      <c r="AE7" s="102">
        <v>0</v>
      </c>
      <c r="AF7" s="102">
        <v>0</v>
      </c>
      <c r="AG7" s="102">
        <v>0</v>
      </c>
      <c r="AH7" s="102">
        <v>0</v>
      </c>
      <c r="AI7" s="102">
        <v>0</v>
      </c>
      <c r="AJ7" s="102">
        <v>0</v>
      </c>
      <c r="AK7" s="102">
        <v>0</v>
      </c>
      <c r="AL7" s="102">
        <v>0</v>
      </c>
      <c r="AM7" s="102">
        <v>0</v>
      </c>
      <c r="AN7" s="102">
        <v>0</v>
      </c>
      <c r="AO7" s="102">
        <v>0</v>
      </c>
      <c r="AP7" s="102">
        <v>0</v>
      </c>
      <c r="AQ7" s="102">
        <v>0</v>
      </c>
      <c r="AR7" s="102">
        <v>0</v>
      </c>
      <c r="AS7" s="102">
        <v>0</v>
      </c>
      <c r="AT7" s="102">
        <v>0</v>
      </c>
      <c r="AU7" s="102">
        <f t="shared" si="0"/>
        <v>0</v>
      </c>
      <c r="AV7" s="102">
        <v>126271.49</v>
      </c>
      <c r="AW7" s="102">
        <v>256412.11</v>
      </c>
      <c r="AX7" s="103">
        <v>52</v>
      </c>
      <c r="AY7" s="103">
        <v>300</v>
      </c>
      <c r="AZ7" s="102">
        <v>876501.84569999995</v>
      </c>
      <c r="BA7" s="102">
        <v>229321.5</v>
      </c>
      <c r="BB7" s="104">
        <v>85</v>
      </c>
      <c r="BC7" s="104">
        <v>79.270688313132396</v>
      </c>
      <c r="BD7" s="104">
        <v>10.26</v>
      </c>
      <c r="BE7" s="104"/>
      <c r="BF7" s="100" t="s">
        <v>412</v>
      </c>
      <c r="BG7" s="97"/>
      <c r="BH7" s="100" t="s">
        <v>422</v>
      </c>
      <c r="BI7" s="100" t="s">
        <v>423</v>
      </c>
      <c r="BJ7" s="100" t="s">
        <v>424</v>
      </c>
      <c r="BK7" s="100" t="s">
        <v>416</v>
      </c>
      <c r="BL7" s="98" t="s">
        <v>11</v>
      </c>
      <c r="BM7" s="104">
        <v>1699086.2805891</v>
      </c>
      <c r="BN7" s="98" t="s">
        <v>339</v>
      </c>
      <c r="BO7" s="104"/>
      <c r="BP7" s="105">
        <v>37684</v>
      </c>
      <c r="BQ7" s="105">
        <v>46816</v>
      </c>
      <c r="BR7" s="104">
        <v>93686.91</v>
      </c>
      <c r="BS7" s="104">
        <v>194.01</v>
      </c>
      <c r="BT7" s="104">
        <v>45.34</v>
      </c>
    </row>
    <row r="8" spans="1:72" s="94" customFormat="1" ht="18.2" customHeight="1" x14ac:dyDescent="0.15">
      <c r="A8" s="106">
        <v>6</v>
      </c>
      <c r="B8" s="107" t="s">
        <v>158</v>
      </c>
      <c r="C8" s="107" t="s">
        <v>411</v>
      </c>
      <c r="D8" s="108">
        <v>45261</v>
      </c>
      <c r="E8" s="109" t="s">
        <v>166</v>
      </c>
      <c r="F8" s="110">
        <v>16</v>
      </c>
      <c r="G8" s="110">
        <v>15</v>
      </c>
      <c r="H8" s="111">
        <v>42192.1</v>
      </c>
      <c r="I8" s="111">
        <v>5280.57</v>
      </c>
      <c r="J8" s="111">
        <v>0</v>
      </c>
      <c r="K8" s="111">
        <v>47472.67</v>
      </c>
      <c r="L8" s="111">
        <v>355.31</v>
      </c>
      <c r="M8" s="111">
        <v>0</v>
      </c>
      <c r="N8" s="111">
        <v>0</v>
      </c>
      <c r="O8" s="111">
        <v>0</v>
      </c>
      <c r="P8" s="111">
        <v>0</v>
      </c>
      <c r="Q8" s="111">
        <v>0</v>
      </c>
      <c r="R8" s="111">
        <v>0</v>
      </c>
      <c r="S8" s="111">
        <v>47472.67</v>
      </c>
      <c r="T8" s="111">
        <v>6015.63</v>
      </c>
      <c r="U8" s="111">
        <v>369.16</v>
      </c>
      <c r="V8" s="111">
        <v>0</v>
      </c>
      <c r="W8" s="111">
        <v>0</v>
      </c>
      <c r="X8" s="111">
        <v>0</v>
      </c>
      <c r="Y8" s="111">
        <v>0</v>
      </c>
      <c r="Z8" s="111">
        <v>0</v>
      </c>
      <c r="AA8" s="111">
        <v>6384.79</v>
      </c>
      <c r="AB8" s="111">
        <v>0</v>
      </c>
      <c r="AC8" s="111">
        <v>0</v>
      </c>
      <c r="AD8" s="111">
        <v>0</v>
      </c>
      <c r="AE8" s="111">
        <v>0</v>
      </c>
      <c r="AF8" s="111">
        <v>0</v>
      </c>
      <c r="AG8" s="111">
        <v>0</v>
      </c>
      <c r="AH8" s="111">
        <v>0</v>
      </c>
      <c r="AI8" s="111">
        <v>0</v>
      </c>
      <c r="AJ8" s="111">
        <v>0</v>
      </c>
      <c r="AK8" s="111">
        <v>0</v>
      </c>
      <c r="AL8" s="111">
        <v>0</v>
      </c>
      <c r="AM8" s="111">
        <v>0</v>
      </c>
      <c r="AN8" s="111">
        <v>0</v>
      </c>
      <c r="AO8" s="111">
        <v>0</v>
      </c>
      <c r="AP8" s="111">
        <v>0</v>
      </c>
      <c r="AQ8" s="111">
        <v>0</v>
      </c>
      <c r="AR8" s="111">
        <v>0</v>
      </c>
      <c r="AS8" s="111">
        <v>0</v>
      </c>
      <c r="AT8" s="111">
        <v>0</v>
      </c>
      <c r="AU8" s="111">
        <f t="shared" si="0"/>
        <v>0</v>
      </c>
      <c r="AV8" s="111">
        <v>5635.88</v>
      </c>
      <c r="AW8" s="111">
        <v>6384.79</v>
      </c>
      <c r="AX8" s="112">
        <v>83</v>
      </c>
      <c r="AY8" s="112">
        <v>360</v>
      </c>
      <c r="AZ8" s="111">
        <v>247481.26</v>
      </c>
      <c r="BA8" s="111">
        <v>79200</v>
      </c>
      <c r="BB8" s="113">
        <v>90</v>
      </c>
      <c r="BC8" s="113">
        <v>53.946215909090903</v>
      </c>
      <c r="BD8" s="113">
        <v>10.5</v>
      </c>
      <c r="BE8" s="113"/>
      <c r="BF8" s="109" t="s">
        <v>412</v>
      </c>
      <c r="BG8" s="106"/>
      <c r="BH8" s="109" t="s">
        <v>425</v>
      </c>
      <c r="BI8" s="109" t="s">
        <v>334</v>
      </c>
      <c r="BJ8" s="109" t="s">
        <v>426</v>
      </c>
      <c r="BK8" s="109" t="s">
        <v>416</v>
      </c>
      <c r="BL8" s="107" t="s">
        <v>11</v>
      </c>
      <c r="BM8" s="113">
        <v>377155.64662229997</v>
      </c>
      <c r="BN8" s="107" t="s">
        <v>339</v>
      </c>
      <c r="BO8" s="113"/>
      <c r="BP8" s="114">
        <v>36739</v>
      </c>
      <c r="BQ8" s="114">
        <v>47696</v>
      </c>
      <c r="BR8" s="113">
        <v>4353.2299999999996</v>
      </c>
      <c r="BS8" s="113">
        <v>132</v>
      </c>
      <c r="BT8" s="113">
        <v>45.47</v>
      </c>
    </row>
    <row r="9" spans="1:72" s="94" customFormat="1" ht="18.2" customHeight="1" x14ac:dyDescent="0.15">
      <c r="A9" s="97">
        <v>7</v>
      </c>
      <c r="B9" s="98" t="s">
        <v>158</v>
      </c>
      <c r="C9" s="98" t="s">
        <v>411</v>
      </c>
      <c r="D9" s="99">
        <v>45261</v>
      </c>
      <c r="E9" s="100" t="s">
        <v>167</v>
      </c>
      <c r="F9" s="101">
        <v>187</v>
      </c>
      <c r="G9" s="101">
        <v>186</v>
      </c>
      <c r="H9" s="102">
        <v>42626.85</v>
      </c>
      <c r="I9" s="102">
        <v>32291.85</v>
      </c>
      <c r="J9" s="102">
        <v>0</v>
      </c>
      <c r="K9" s="102">
        <v>74918.7</v>
      </c>
      <c r="L9" s="102">
        <v>351.51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2">
        <v>74918.7</v>
      </c>
      <c r="T9" s="102">
        <v>103094.15</v>
      </c>
      <c r="U9" s="102">
        <v>372.96</v>
      </c>
      <c r="V9" s="102">
        <v>0</v>
      </c>
      <c r="W9" s="102">
        <v>0</v>
      </c>
      <c r="X9" s="102">
        <v>0</v>
      </c>
      <c r="Y9" s="102">
        <v>0</v>
      </c>
      <c r="Z9" s="102">
        <v>0</v>
      </c>
      <c r="AA9" s="102">
        <v>103467.11</v>
      </c>
      <c r="AB9" s="102">
        <v>0</v>
      </c>
      <c r="AC9" s="102">
        <v>0</v>
      </c>
      <c r="AD9" s="102">
        <v>0</v>
      </c>
      <c r="AE9" s="102">
        <v>0</v>
      </c>
      <c r="AF9" s="102">
        <v>0</v>
      </c>
      <c r="AG9" s="102">
        <v>0</v>
      </c>
      <c r="AH9" s="102">
        <v>0</v>
      </c>
      <c r="AI9" s="102">
        <v>0</v>
      </c>
      <c r="AJ9" s="102">
        <v>0</v>
      </c>
      <c r="AK9" s="102">
        <v>0</v>
      </c>
      <c r="AL9" s="102">
        <v>0</v>
      </c>
      <c r="AM9" s="102">
        <v>0</v>
      </c>
      <c r="AN9" s="102">
        <v>0</v>
      </c>
      <c r="AO9" s="102">
        <v>0</v>
      </c>
      <c r="AP9" s="102">
        <v>0</v>
      </c>
      <c r="AQ9" s="102">
        <v>0</v>
      </c>
      <c r="AR9" s="102">
        <v>0</v>
      </c>
      <c r="AS9" s="102">
        <v>0</v>
      </c>
      <c r="AT9" s="102">
        <v>0</v>
      </c>
      <c r="AU9" s="102">
        <f t="shared" si="0"/>
        <v>0</v>
      </c>
      <c r="AV9" s="102">
        <v>32643.360000000001</v>
      </c>
      <c r="AW9" s="102">
        <v>103467.11</v>
      </c>
      <c r="AX9" s="103">
        <v>84</v>
      </c>
      <c r="AY9" s="103">
        <v>360</v>
      </c>
      <c r="AZ9" s="102">
        <v>248660.28</v>
      </c>
      <c r="BA9" s="102">
        <v>79200</v>
      </c>
      <c r="BB9" s="104">
        <v>90</v>
      </c>
      <c r="BC9" s="104">
        <v>85.134886363636397</v>
      </c>
      <c r="BD9" s="104">
        <v>10.5</v>
      </c>
      <c r="BE9" s="104"/>
      <c r="BF9" s="100" t="s">
        <v>412</v>
      </c>
      <c r="BG9" s="97"/>
      <c r="BH9" s="100" t="s">
        <v>425</v>
      </c>
      <c r="BI9" s="100" t="s">
        <v>334</v>
      </c>
      <c r="BJ9" s="100" t="s">
        <v>426</v>
      </c>
      <c r="BK9" s="100" t="s">
        <v>416</v>
      </c>
      <c r="BL9" s="98" t="s">
        <v>11</v>
      </c>
      <c r="BM9" s="104">
        <v>595205.84670300002</v>
      </c>
      <c r="BN9" s="98" t="s">
        <v>339</v>
      </c>
      <c r="BO9" s="104"/>
      <c r="BP9" s="105">
        <v>36777</v>
      </c>
      <c r="BQ9" s="105">
        <v>47734</v>
      </c>
      <c r="BR9" s="104">
        <v>45773.45</v>
      </c>
      <c r="BS9" s="104">
        <v>132</v>
      </c>
      <c r="BT9" s="104">
        <v>45.26</v>
      </c>
    </row>
    <row r="10" spans="1:72" s="94" customFormat="1" ht="18.2" customHeight="1" x14ac:dyDescent="0.15">
      <c r="A10" s="106">
        <v>8</v>
      </c>
      <c r="B10" s="107" t="s">
        <v>158</v>
      </c>
      <c r="C10" s="107" t="s">
        <v>411</v>
      </c>
      <c r="D10" s="108">
        <v>45261</v>
      </c>
      <c r="E10" s="109" t="s">
        <v>168</v>
      </c>
      <c r="F10" s="107" t="s">
        <v>498</v>
      </c>
      <c r="G10" s="110">
        <v>45</v>
      </c>
      <c r="H10" s="111">
        <v>42626.85</v>
      </c>
      <c r="I10" s="111">
        <v>13261.34</v>
      </c>
      <c r="J10" s="111">
        <v>17995.759999999998</v>
      </c>
      <c r="K10" s="111">
        <v>55888.19</v>
      </c>
      <c r="L10" s="111">
        <v>351.51</v>
      </c>
      <c r="M10" s="111">
        <v>0</v>
      </c>
      <c r="N10" s="111">
        <v>0</v>
      </c>
      <c r="O10" s="111">
        <v>13261.34</v>
      </c>
      <c r="P10" s="111">
        <v>351.51</v>
      </c>
      <c r="Q10" s="111">
        <v>42275.34</v>
      </c>
      <c r="R10" s="111">
        <v>0</v>
      </c>
      <c r="S10" s="111">
        <v>0</v>
      </c>
      <c r="T10" s="111">
        <v>20064.28</v>
      </c>
      <c r="U10" s="111">
        <v>372.96</v>
      </c>
      <c r="V10" s="111">
        <v>0</v>
      </c>
      <c r="W10" s="111">
        <v>20064.28</v>
      </c>
      <c r="X10" s="111">
        <v>372.96</v>
      </c>
      <c r="Y10" s="111">
        <v>0</v>
      </c>
      <c r="Z10" s="111">
        <v>0</v>
      </c>
      <c r="AA10" s="111">
        <v>0</v>
      </c>
      <c r="AB10" s="111">
        <v>132</v>
      </c>
      <c r="AC10" s="111">
        <v>0</v>
      </c>
      <c r="AD10" s="111">
        <v>0</v>
      </c>
      <c r="AE10" s="111">
        <v>0</v>
      </c>
      <c r="AF10" s="111">
        <v>45.26</v>
      </c>
      <c r="AG10" s="111">
        <v>0</v>
      </c>
      <c r="AH10" s="111">
        <v>94.21</v>
      </c>
      <c r="AI10" s="111">
        <v>0.08</v>
      </c>
      <c r="AJ10" s="111">
        <v>6072</v>
      </c>
      <c r="AK10" s="111">
        <v>0</v>
      </c>
      <c r="AL10" s="111">
        <v>0</v>
      </c>
      <c r="AM10" s="111">
        <v>1761.64</v>
      </c>
      <c r="AN10" s="111">
        <v>0</v>
      </c>
      <c r="AO10" s="111">
        <v>4302.84</v>
      </c>
      <c r="AP10" s="111">
        <v>3.6</v>
      </c>
      <c r="AQ10" s="111">
        <v>0</v>
      </c>
      <c r="AR10" s="111">
        <v>0</v>
      </c>
      <c r="AS10" s="111">
        <v>68.367677</v>
      </c>
      <c r="AT10" s="111">
        <v>32848.870000000003</v>
      </c>
      <c r="AU10" s="111">
        <f t="shared" si="0"/>
        <v>37824.062322999998</v>
      </c>
      <c r="AV10" s="111">
        <v>0</v>
      </c>
      <c r="AW10" s="111">
        <v>0</v>
      </c>
      <c r="AX10" s="112">
        <v>84</v>
      </c>
      <c r="AY10" s="112">
        <v>360</v>
      </c>
      <c r="AZ10" s="111">
        <v>248660.28</v>
      </c>
      <c r="BA10" s="111">
        <v>79200</v>
      </c>
      <c r="BB10" s="113">
        <v>90</v>
      </c>
      <c r="BC10" s="113">
        <v>0</v>
      </c>
      <c r="BD10" s="113">
        <v>10.5</v>
      </c>
      <c r="BE10" s="113"/>
      <c r="BF10" s="109" t="s">
        <v>412</v>
      </c>
      <c r="BG10" s="106"/>
      <c r="BH10" s="109" t="s">
        <v>425</v>
      </c>
      <c r="BI10" s="109" t="s">
        <v>334</v>
      </c>
      <c r="BJ10" s="109" t="s">
        <v>426</v>
      </c>
      <c r="BK10" s="109" t="s">
        <v>139</v>
      </c>
      <c r="BL10" s="107" t="s">
        <v>11</v>
      </c>
      <c r="BM10" s="113">
        <v>0</v>
      </c>
      <c r="BN10" s="107" t="s">
        <v>339</v>
      </c>
      <c r="BO10" s="113"/>
      <c r="BP10" s="114">
        <v>36777</v>
      </c>
      <c r="BQ10" s="114">
        <v>47734</v>
      </c>
      <c r="BR10" s="113">
        <v>0</v>
      </c>
      <c r="BS10" s="113">
        <v>0</v>
      </c>
      <c r="BT10" s="113">
        <v>0</v>
      </c>
    </row>
    <row r="11" spans="1:72" s="94" customFormat="1" ht="18.2" customHeight="1" x14ac:dyDescent="0.15">
      <c r="A11" s="97">
        <v>9</v>
      </c>
      <c r="B11" s="98" t="s">
        <v>158</v>
      </c>
      <c r="C11" s="98" t="s">
        <v>411</v>
      </c>
      <c r="D11" s="99">
        <v>45261</v>
      </c>
      <c r="E11" s="100" t="s">
        <v>169</v>
      </c>
      <c r="F11" s="101">
        <v>135</v>
      </c>
      <c r="G11" s="101">
        <v>134</v>
      </c>
      <c r="H11" s="102">
        <v>42976.25</v>
      </c>
      <c r="I11" s="102">
        <v>27535.84</v>
      </c>
      <c r="J11" s="102">
        <v>0</v>
      </c>
      <c r="K11" s="102">
        <v>70512.09</v>
      </c>
      <c r="L11" s="102">
        <v>348.45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70512.09</v>
      </c>
      <c r="T11" s="102">
        <v>70267.61</v>
      </c>
      <c r="U11" s="102">
        <v>376.02</v>
      </c>
      <c r="V11" s="102">
        <v>0</v>
      </c>
      <c r="W11" s="102">
        <v>0</v>
      </c>
      <c r="X11" s="102">
        <v>0</v>
      </c>
      <c r="Y11" s="102">
        <v>0</v>
      </c>
      <c r="Z11" s="102">
        <v>0</v>
      </c>
      <c r="AA11" s="102">
        <v>70643.63</v>
      </c>
      <c r="AB11" s="102">
        <v>0</v>
      </c>
      <c r="AC11" s="102">
        <v>0</v>
      </c>
      <c r="AD11" s="102">
        <v>0</v>
      </c>
      <c r="AE11" s="102">
        <v>0</v>
      </c>
      <c r="AF11" s="102">
        <v>0</v>
      </c>
      <c r="AG11" s="102">
        <v>0</v>
      </c>
      <c r="AH11" s="102">
        <v>0</v>
      </c>
      <c r="AI11" s="102">
        <v>0</v>
      </c>
      <c r="AJ11" s="102">
        <v>0</v>
      </c>
      <c r="AK11" s="102">
        <v>0</v>
      </c>
      <c r="AL11" s="102">
        <v>0</v>
      </c>
      <c r="AM11" s="102">
        <v>0</v>
      </c>
      <c r="AN11" s="102">
        <v>0</v>
      </c>
      <c r="AO11" s="102">
        <v>0</v>
      </c>
      <c r="AP11" s="102">
        <v>0</v>
      </c>
      <c r="AQ11" s="102">
        <v>0</v>
      </c>
      <c r="AR11" s="102">
        <v>0</v>
      </c>
      <c r="AS11" s="102">
        <v>0</v>
      </c>
      <c r="AT11" s="102">
        <v>0</v>
      </c>
      <c r="AU11" s="102">
        <f t="shared" si="0"/>
        <v>0</v>
      </c>
      <c r="AV11" s="102">
        <v>27884.29</v>
      </c>
      <c r="AW11" s="102">
        <v>70643.63</v>
      </c>
      <c r="AX11" s="103">
        <v>85</v>
      </c>
      <c r="AY11" s="103">
        <v>360</v>
      </c>
      <c r="AZ11" s="102">
        <v>250673.19</v>
      </c>
      <c r="BA11" s="102">
        <v>79200</v>
      </c>
      <c r="BB11" s="104">
        <v>90</v>
      </c>
      <c r="BC11" s="104">
        <v>80.127375000000001</v>
      </c>
      <c r="BD11" s="104">
        <v>10.5</v>
      </c>
      <c r="BE11" s="104"/>
      <c r="BF11" s="100" t="s">
        <v>412</v>
      </c>
      <c r="BG11" s="97"/>
      <c r="BH11" s="100" t="s">
        <v>425</v>
      </c>
      <c r="BI11" s="100" t="s">
        <v>334</v>
      </c>
      <c r="BJ11" s="100" t="s">
        <v>426</v>
      </c>
      <c r="BK11" s="100" t="s">
        <v>416</v>
      </c>
      <c r="BL11" s="98" t="s">
        <v>11</v>
      </c>
      <c r="BM11" s="104">
        <v>560196.69630209997</v>
      </c>
      <c r="BN11" s="98" t="s">
        <v>339</v>
      </c>
      <c r="BO11" s="104"/>
      <c r="BP11" s="105">
        <v>36805</v>
      </c>
      <c r="BQ11" s="105">
        <v>47762</v>
      </c>
      <c r="BR11" s="104">
        <v>34152.559999999998</v>
      </c>
      <c r="BS11" s="104">
        <v>132</v>
      </c>
      <c r="BT11" s="104">
        <v>44.9</v>
      </c>
    </row>
    <row r="12" spans="1:72" s="94" customFormat="1" ht="18.2" customHeight="1" x14ac:dyDescent="0.15">
      <c r="A12" s="106">
        <v>10</v>
      </c>
      <c r="B12" s="107" t="s">
        <v>158</v>
      </c>
      <c r="C12" s="107" t="s">
        <v>411</v>
      </c>
      <c r="D12" s="108">
        <v>45261</v>
      </c>
      <c r="E12" s="109" t="s">
        <v>170</v>
      </c>
      <c r="F12" s="110">
        <v>27</v>
      </c>
      <c r="G12" s="110">
        <v>26</v>
      </c>
      <c r="H12" s="111">
        <v>40011.879999999997</v>
      </c>
      <c r="I12" s="111">
        <v>8700.9500000000007</v>
      </c>
      <c r="J12" s="111">
        <v>0</v>
      </c>
      <c r="K12" s="111">
        <v>48712.83</v>
      </c>
      <c r="L12" s="111">
        <v>374.39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48712.83</v>
      </c>
      <c r="T12" s="111">
        <v>10166.709999999999</v>
      </c>
      <c r="U12" s="111">
        <v>350.08</v>
      </c>
      <c r="V12" s="111">
        <v>0</v>
      </c>
      <c r="W12" s="111">
        <v>0</v>
      </c>
      <c r="X12" s="111">
        <v>0</v>
      </c>
      <c r="Y12" s="111">
        <v>0</v>
      </c>
      <c r="Z12" s="111">
        <v>0</v>
      </c>
      <c r="AA12" s="111">
        <v>10516.79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0</v>
      </c>
      <c r="AK12" s="111">
        <v>0</v>
      </c>
      <c r="AL12" s="111">
        <v>0</v>
      </c>
      <c r="AM12" s="111">
        <v>0</v>
      </c>
      <c r="AN12" s="111">
        <v>0</v>
      </c>
      <c r="AO12" s="111">
        <v>0</v>
      </c>
      <c r="AP12" s="111">
        <v>0</v>
      </c>
      <c r="AQ12" s="111">
        <v>0</v>
      </c>
      <c r="AR12" s="111">
        <v>0</v>
      </c>
      <c r="AS12" s="111">
        <v>0</v>
      </c>
      <c r="AT12" s="111">
        <v>0</v>
      </c>
      <c r="AU12" s="111">
        <f t="shared" si="0"/>
        <v>0</v>
      </c>
      <c r="AV12" s="111">
        <v>9075.34</v>
      </c>
      <c r="AW12" s="111">
        <v>10516.79</v>
      </c>
      <c r="AX12" s="112">
        <v>86</v>
      </c>
      <c r="AY12" s="112">
        <v>360</v>
      </c>
      <c r="AZ12" s="111">
        <v>251742.92</v>
      </c>
      <c r="BA12" s="111">
        <v>79200</v>
      </c>
      <c r="BB12" s="113">
        <v>90</v>
      </c>
      <c r="BC12" s="113">
        <v>55.355488636363603</v>
      </c>
      <c r="BD12" s="113">
        <v>10.5</v>
      </c>
      <c r="BE12" s="113"/>
      <c r="BF12" s="109" t="s">
        <v>412</v>
      </c>
      <c r="BG12" s="106"/>
      <c r="BH12" s="109" t="s">
        <v>425</v>
      </c>
      <c r="BI12" s="109" t="s">
        <v>334</v>
      </c>
      <c r="BJ12" s="109" t="s">
        <v>426</v>
      </c>
      <c r="BK12" s="109" t="s">
        <v>416</v>
      </c>
      <c r="BL12" s="107" t="s">
        <v>11</v>
      </c>
      <c r="BM12" s="113">
        <v>387008.33337270003</v>
      </c>
      <c r="BN12" s="107" t="s">
        <v>339</v>
      </c>
      <c r="BO12" s="113"/>
      <c r="BP12" s="114">
        <v>36831</v>
      </c>
      <c r="BQ12" s="114">
        <v>47788</v>
      </c>
      <c r="BR12" s="113">
        <v>7356.3</v>
      </c>
      <c r="BS12" s="113">
        <v>132</v>
      </c>
      <c r="BT12" s="113">
        <v>44.7</v>
      </c>
    </row>
    <row r="13" spans="1:72" s="94" customFormat="1" ht="18.2" customHeight="1" x14ac:dyDescent="0.15">
      <c r="A13" s="97">
        <v>11</v>
      </c>
      <c r="B13" s="98" t="s">
        <v>158</v>
      </c>
      <c r="C13" s="98" t="s">
        <v>411</v>
      </c>
      <c r="D13" s="99">
        <v>45261</v>
      </c>
      <c r="E13" s="100" t="s">
        <v>171</v>
      </c>
      <c r="F13" s="101">
        <v>17</v>
      </c>
      <c r="G13" s="101">
        <v>17</v>
      </c>
      <c r="H13" s="102">
        <v>44626.32</v>
      </c>
      <c r="I13" s="102">
        <v>5476.99</v>
      </c>
      <c r="J13" s="102">
        <v>0</v>
      </c>
      <c r="K13" s="102">
        <v>50103.31</v>
      </c>
      <c r="L13" s="102">
        <v>334.01</v>
      </c>
      <c r="M13" s="102">
        <v>0</v>
      </c>
      <c r="N13" s="102">
        <v>0</v>
      </c>
      <c r="O13" s="102">
        <v>224.96</v>
      </c>
      <c r="P13" s="102">
        <v>0</v>
      </c>
      <c r="Q13" s="102">
        <v>0</v>
      </c>
      <c r="R13" s="102">
        <v>0</v>
      </c>
      <c r="S13" s="102">
        <v>49878.35</v>
      </c>
      <c r="T13" s="102">
        <v>7063.96</v>
      </c>
      <c r="U13" s="102">
        <v>390.46</v>
      </c>
      <c r="V13" s="102">
        <v>0</v>
      </c>
      <c r="W13" s="102">
        <v>404.24</v>
      </c>
      <c r="X13" s="102">
        <v>0</v>
      </c>
      <c r="Y13" s="102">
        <v>0</v>
      </c>
      <c r="Z13" s="102">
        <v>0</v>
      </c>
      <c r="AA13" s="102">
        <v>7050.18</v>
      </c>
      <c r="AB13" s="102">
        <v>0</v>
      </c>
      <c r="AC13" s="102">
        <v>0</v>
      </c>
      <c r="AD13" s="102">
        <v>0</v>
      </c>
      <c r="AE13" s="102">
        <v>0</v>
      </c>
      <c r="AF13" s="102">
        <v>0</v>
      </c>
      <c r="AG13" s="102">
        <v>0</v>
      </c>
      <c r="AH13" s="102">
        <v>0</v>
      </c>
      <c r="AI13" s="102">
        <v>0</v>
      </c>
      <c r="AJ13" s="102">
        <v>148</v>
      </c>
      <c r="AK13" s="102">
        <v>0</v>
      </c>
      <c r="AL13" s="102">
        <v>0</v>
      </c>
      <c r="AM13" s="102">
        <v>49.7</v>
      </c>
      <c r="AN13" s="102">
        <v>0</v>
      </c>
      <c r="AO13" s="102">
        <v>95.97</v>
      </c>
      <c r="AP13" s="102">
        <v>0.09</v>
      </c>
      <c r="AQ13" s="102">
        <v>3.0000000000000001E-3</v>
      </c>
      <c r="AR13" s="102">
        <v>0</v>
      </c>
      <c r="AS13" s="102">
        <v>0</v>
      </c>
      <c r="AT13" s="102">
        <v>0</v>
      </c>
      <c r="AU13" s="102">
        <f t="shared" si="0"/>
        <v>922.96299999999997</v>
      </c>
      <c r="AV13" s="102">
        <v>5586.04</v>
      </c>
      <c r="AW13" s="102">
        <v>7050.18</v>
      </c>
      <c r="AX13" s="103">
        <v>90</v>
      </c>
      <c r="AY13" s="103">
        <v>360</v>
      </c>
      <c r="AZ13" s="102">
        <v>275224.68660000002</v>
      </c>
      <c r="BA13" s="102">
        <v>79200</v>
      </c>
      <c r="BB13" s="104">
        <v>85</v>
      </c>
      <c r="BC13" s="104">
        <v>53.531057449495002</v>
      </c>
      <c r="BD13" s="104">
        <v>10.5</v>
      </c>
      <c r="BE13" s="104"/>
      <c r="BF13" s="100" t="s">
        <v>412</v>
      </c>
      <c r="BG13" s="97"/>
      <c r="BH13" s="100" t="s">
        <v>422</v>
      </c>
      <c r="BI13" s="100" t="s">
        <v>423</v>
      </c>
      <c r="BJ13" s="100" t="s">
        <v>427</v>
      </c>
      <c r="BK13" s="100" t="s">
        <v>416</v>
      </c>
      <c r="BL13" s="98" t="s">
        <v>11</v>
      </c>
      <c r="BM13" s="104">
        <v>396268.02846150001</v>
      </c>
      <c r="BN13" s="98" t="s">
        <v>339</v>
      </c>
      <c r="BO13" s="104"/>
      <c r="BP13" s="105">
        <v>36990</v>
      </c>
      <c r="BQ13" s="105">
        <v>47947</v>
      </c>
      <c r="BR13" s="104">
        <v>4911.7299999999996</v>
      </c>
      <c r="BS13" s="104">
        <v>148</v>
      </c>
      <c r="BT13" s="104">
        <v>46.09</v>
      </c>
    </row>
    <row r="14" spans="1:72" s="94" customFormat="1" ht="18.2" customHeight="1" x14ac:dyDescent="0.15">
      <c r="A14" s="106">
        <v>12</v>
      </c>
      <c r="B14" s="107" t="s">
        <v>158</v>
      </c>
      <c r="C14" s="107" t="s">
        <v>411</v>
      </c>
      <c r="D14" s="108">
        <v>45261</v>
      </c>
      <c r="E14" s="109" t="s">
        <v>429</v>
      </c>
      <c r="F14" s="110">
        <v>0</v>
      </c>
      <c r="G14" s="110">
        <v>0</v>
      </c>
      <c r="H14" s="111">
        <v>56937.83</v>
      </c>
      <c r="I14" s="111">
        <v>0</v>
      </c>
      <c r="J14" s="111">
        <v>0</v>
      </c>
      <c r="K14" s="111">
        <v>56937.83</v>
      </c>
      <c r="L14" s="111">
        <v>357.56</v>
      </c>
      <c r="M14" s="111">
        <v>0</v>
      </c>
      <c r="N14" s="111">
        <v>0</v>
      </c>
      <c r="O14" s="111">
        <v>0</v>
      </c>
      <c r="P14" s="111">
        <v>357.56</v>
      </c>
      <c r="Q14" s="111">
        <v>0</v>
      </c>
      <c r="R14" s="111">
        <v>0</v>
      </c>
      <c r="S14" s="111">
        <v>56580.27</v>
      </c>
      <c r="T14" s="111">
        <v>0</v>
      </c>
      <c r="U14" s="111">
        <v>488.72</v>
      </c>
      <c r="V14" s="111">
        <v>0</v>
      </c>
      <c r="W14" s="111">
        <v>0</v>
      </c>
      <c r="X14" s="111">
        <v>488.72</v>
      </c>
      <c r="Y14" s="111">
        <v>0</v>
      </c>
      <c r="Z14" s="111">
        <v>0</v>
      </c>
      <c r="AA14" s="111">
        <v>0</v>
      </c>
      <c r="AB14" s="111">
        <v>195.42</v>
      </c>
      <c r="AC14" s="111">
        <v>0</v>
      </c>
      <c r="AD14" s="111">
        <v>0</v>
      </c>
      <c r="AE14" s="111">
        <v>0</v>
      </c>
      <c r="AF14" s="111">
        <v>0</v>
      </c>
      <c r="AG14" s="111">
        <v>0</v>
      </c>
      <c r="AH14" s="111">
        <v>116.5</v>
      </c>
      <c r="AI14" s="111">
        <v>17.61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0.59399999999999997</v>
      </c>
      <c r="AR14" s="111">
        <v>0</v>
      </c>
      <c r="AS14" s="111">
        <v>0</v>
      </c>
      <c r="AT14" s="111">
        <v>0</v>
      </c>
      <c r="AU14" s="111">
        <f t="shared" si="0"/>
        <v>1176.404</v>
      </c>
      <c r="AV14" s="111">
        <v>0</v>
      </c>
      <c r="AW14" s="111">
        <v>0</v>
      </c>
      <c r="AX14" s="112">
        <v>102</v>
      </c>
      <c r="AY14" s="112">
        <v>360</v>
      </c>
      <c r="AZ14" s="111">
        <v>324682.54499999998</v>
      </c>
      <c r="BA14" s="111">
        <v>94050</v>
      </c>
      <c r="BB14" s="113">
        <v>90</v>
      </c>
      <c r="BC14" s="113">
        <v>54.143799043062202</v>
      </c>
      <c r="BD14" s="113">
        <v>10.3</v>
      </c>
      <c r="BE14" s="113"/>
      <c r="BF14" s="109" t="s">
        <v>412</v>
      </c>
      <c r="BG14" s="106"/>
      <c r="BH14" s="109" t="s">
        <v>422</v>
      </c>
      <c r="BI14" s="109" t="s">
        <v>423</v>
      </c>
      <c r="BJ14" s="109" t="s">
        <v>428</v>
      </c>
      <c r="BK14" s="109" t="s">
        <v>139</v>
      </c>
      <c r="BL14" s="107" t="s">
        <v>11</v>
      </c>
      <c r="BM14" s="113">
        <v>449512.70526630001</v>
      </c>
      <c r="BN14" s="107" t="s">
        <v>339</v>
      </c>
      <c r="BO14" s="113"/>
      <c r="BP14" s="114">
        <v>37371</v>
      </c>
      <c r="BQ14" s="114">
        <v>48329</v>
      </c>
      <c r="BR14" s="113">
        <v>0</v>
      </c>
      <c r="BS14" s="113">
        <v>195.42</v>
      </c>
      <c r="BT14" s="113">
        <v>0</v>
      </c>
    </row>
    <row r="15" spans="1:72" s="94" customFormat="1" ht="18.2" customHeight="1" x14ac:dyDescent="0.15">
      <c r="A15" s="97">
        <v>13</v>
      </c>
      <c r="B15" s="98" t="s">
        <v>158</v>
      </c>
      <c r="C15" s="98" t="s">
        <v>411</v>
      </c>
      <c r="D15" s="99">
        <v>45261</v>
      </c>
      <c r="E15" s="100" t="s">
        <v>430</v>
      </c>
      <c r="F15" s="101">
        <v>0</v>
      </c>
      <c r="G15" s="101">
        <v>0</v>
      </c>
      <c r="H15" s="102">
        <v>80062.12</v>
      </c>
      <c r="I15" s="102">
        <v>0</v>
      </c>
      <c r="J15" s="102">
        <v>0</v>
      </c>
      <c r="K15" s="102">
        <v>80062.12</v>
      </c>
      <c r="L15" s="102">
        <v>410.04</v>
      </c>
      <c r="M15" s="102">
        <v>0</v>
      </c>
      <c r="N15" s="102">
        <v>0</v>
      </c>
      <c r="O15" s="102">
        <v>0</v>
      </c>
      <c r="P15" s="102">
        <v>410.04</v>
      </c>
      <c r="Q15" s="102">
        <v>0</v>
      </c>
      <c r="R15" s="102">
        <v>0</v>
      </c>
      <c r="S15" s="102">
        <v>79652.08</v>
      </c>
      <c r="T15" s="102">
        <v>0</v>
      </c>
      <c r="U15" s="102">
        <v>704.07</v>
      </c>
      <c r="V15" s="102">
        <v>0</v>
      </c>
      <c r="W15" s="102">
        <v>0</v>
      </c>
      <c r="X15" s="102">
        <v>704.07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0</v>
      </c>
      <c r="AF15" s="102">
        <v>0</v>
      </c>
      <c r="AG15" s="102">
        <v>0</v>
      </c>
      <c r="AH15" s="102">
        <v>0</v>
      </c>
      <c r="AI15" s="102">
        <v>0</v>
      </c>
      <c r="AJ15" s="102">
        <v>148</v>
      </c>
      <c r="AK15" s="102">
        <v>0</v>
      </c>
      <c r="AL15" s="102">
        <v>0</v>
      </c>
      <c r="AM15" s="102">
        <v>0</v>
      </c>
      <c r="AN15" s="102">
        <v>0</v>
      </c>
      <c r="AO15" s="102">
        <v>138.83000000000001</v>
      </c>
      <c r="AP15" s="102">
        <v>0.21</v>
      </c>
      <c r="AQ15" s="102">
        <v>5.0000000000000001E-3</v>
      </c>
      <c r="AR15" s="102">
        <v>0</v>
      </c>
      <c r="AS15" s="102">
        <v>0</v>
      </c>
      <c r="AT15" s="102">
        <v>0</v>
      </c>
      <c r="AU15" s="102">
        <f t="shared" si="0"/>
        <v>1401.155</v>
      </c>
      <c r="AV15" s="102">
        <v>0</v>
      </c>
      <c r="AW15" s="102">
        <v>0</v>
      </c>
      <c r="AX15" s="103">
        <v>125</v>
      </c>
      <c r="AY15" s="103">
        <v>360</v>
      </c>
      <c r="AZ15" s="102">
        <v>440999.57549999998</v>
      </c>
      <c r="BA15" s="102">
        <v>121795</v>
      </c>
      <c r="BB15" s="104">
        <v>87</v>
      </c>
      <c r="BC15" s="104">
        <v>56.896678517180497</v>
      </c>
      <c r="BD15" s="104">
        <v>10.5</v>
      </c>
      <c r="BE15" s="104"/>
      <c r="BF15" s="100" t="s">
        <v>412</v>
      </c>
      <c r="BG15" s="97"/>
      <c r="BH15" s="100" t="s">
        <v>422</v>
      </c>
      <c r="BI15" s="100" t="s">
        <v>423</v>
      </c>
      <c r="BJ15" s="100" t="s">
        <v>431</v>
      </c>
      <c r="BK15" s="100" t="s">
        <v>139</v>
      </c>
      <c r="BL15" s="98" t="s">
        <v>11</v>
      </c>
      <c r="BM15" s="104">
        <v>632811.08345519996</v>
      </c>
      <c r="BN15" s="98" t="s">
        <v>339</v>
      </c>
      <c r="BO15" s="104"/>
      <c r="BP15" s="105">
        <v>37461</v>
      </c>
      <c r="BQ15" s="105">
        <v>48419</v>
      </c>
      <c r="BR15" s="104">
        <v>287.13</v>
      </c>
      <c r="BS15" s="104">
        <v>148</v>
      </c>
      <c r="BT15" s="104">
        <v>0</v>
      </c>
    </row>
    <row r="16" spans="1:72" s="94" customFormat="1" ht="18.2" customHeight="1" x14ac:dyDescent="0.15">
      <c r="A16" s="106">
        <v>14</v>
      </c>
      <c r="B16" s="107" t="s">
        <v>158</v>
      </c>
      <c r="C16" s="107" t="s">
        <v>411</v>
      </c>
      <c r="D16" s="108">
        <v>45261</v>
      </c>
      <c r="E16" s="109" t="s">
        <v>142</v>
      </c>
      <c r="F16" s="110">
        <v>157</v>
      </c>
      <c r="G16" s="110">
        <v>156</v>
      </c>
      <c r="H16" s="111">
        <v>79641.67</v>
      </c>
      <c r="I16" s="111">
        <v>34914.120000000003</v>
      </c>
      <c r="J16" s="111">
        <v>0</v>
      </c>
      <c r="K16" s="111">
        <v>114555.79</v>
      </c>
      <c r="L16" s="111">
        <v>409.93</v>
      </c>
      <c r="M16" s="111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0</v>
      </c>
      <c r="S16" s="111">
        <v>114555.79</v>
      </c>
      <c r="T16" s="111">
        <v>137975.18</v>
      </c>
      <c r="U16" s="111">
        <v>696.83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138672.01</v>
      </c>
      <c r="AB16" s="111">
        <v>0</v>
      </c>
      <c r="AC16" s="111">
        <v>0</v>
      </c>
      <c r="AD16" s="111">
        <v>0</v>
      </c>
      <c r="AE16" s="111">
        <v>0</v>
      </c>
      <c r="AF16" s="111">
        <v>0</v>
      </c>
      <c r="AG16" s="111">
        <v>0</v>
      </c>
      <c r="AH16" s="111">
        <v>0</v>
      </c>
      <c r="AI16" s="111">
        <v>0</v>
      </c>
      <c r="AJ16" s="111">
        <v>0</v>
      </c>
      <c r="AK16" s="111">
        <v>0</v>
      </c>
      <c r="AL16" s="111">
        <v>0</v>
      </c>
      <c r="AM16" s="111">
        <v>0</v>
      </c>
      <c r="AN16" s="111">
        <v>0</v>
      </c>
      <c r="AO16" s="111">
        <v>0</v>
      </c>
      <c r="AP16" s="111">
        <v>0</v>
      </c>
      <c r="AQ16" s="111">
        <v>0</v>
      </c>
      <c r="AR16" s="111">
        <v>0</v>
      </c>
      <c r="AS16" s="111">
        <v>0</v>
      </c>
      <c r="AT16" s="111">
        <v>0</v>
      </c>
      <c r="AU16" s="111">
        <f t="shared" si="0"/>
        <v>0</v>
      </c>
      <c r="AV16" s="111">
        <v>35324.050000000003</v>
      </c>
      <c r="AW16" s="111">
        <v>138672.01</v>
      </c>
      <c r="AX16" s="112">
        <v>115</v>
      </c>
      <c r="AY16" s="112">
        <v>360</v>
      </c>
      <c r="AZ16" s="111">
        <v>470836.2218</v>
      </c>
      <c r="BA16" s="111">
        <v>120992.22</v>
      </c>
      <c r="BB16" s="113">
        <v>84</v>
      </c>
      <c r="BC16" s="113">
        <v>79.531447228590395</v>
      </c>
      <c r="BD16" s="113">
        <v>10.5</v>
      </c>
      <c r="BE16" s="113"/>
      <c r="BF16" s="109" t="s">
        <v>412</v>
      </c>
      <c r="BG16" s="106"/>
      <c r="BH16" s="109" t="s">
        <v>422</v>
      </c>
      <c r="BI16" s="109" t="s">
        <v>423</v>
      </c>
      <c r="BJ16" s="109" t="s">
        <v>431</v>
      </c>
      <c r="BK16" s="109" t="s">
        <v>416</v>
      </c>
      <c r="BL16" s="107" t="s">
        <v>11</v>
      </c>
      <c r="BM16" s="113">
        <v>910110.23925510002</v>
      </c>
      <c r="BN16" s="107" t="s">
        <v>339</v>
      </c>
      <c r="BO16" s="113"/>
      <c r="BP16" s="114">
        <v>37756</v>
      </c>
      <c r="BQ16" s="114">
        <v>48714</v>
      </c>
      <c r="BR16" s="113">
        <v>48807.07</v>
      </c>
      <c r="BS16" s="113">
        <v>148</v>
      </c>
      <c r="BT16" s="113">
        <v>44.9</v>
      </c>
    </row>
    <row r="17" spans="1:72" s="94" customFormat="1" ht="18.2" customHeight="1" x14ac:dyDescent="0.15">
      <c r="A17" s="97">
        <v>15</v>
      </c>
      <c r="B17" s="98" t="s">
        <v>158</v>
      </c>
      <c r="C17" s="98" t="s">
        <v>411</v>
      </c>
      <c r="D17" s="99">
        <v>45261</v>
      </c>
      <c r="E17" s="100" t="s">
        <v>432</v>
      </c>
      <c r="F17" s="101">
        <v>0</v>
      </c>
      <c r="G17" s="101">
        <v>0</v>
      </c>
      <c r="H17" s="102">
        <v>80722.759999999995</v>
      </c>
      <c r="I17" s="102">
        <v>0</v>
      </c>
      <c r="J17" s="102">
        <v>0</v>
      </c>
      <c r="K17" s="102">
        <v>80722.759999999995</v>
      </c>
      <c r="L17" s="102">
        <v>415.95</v>
      </c>
      <c r="M17" s="102">
        <v>0</v>
      </c>
      <c r="N17" s="102">
        <v>0</v>
      </c>
      <c r="O17" s="102">
        <v>0</v>
      </c>
      <c r="P17" s="102">
        <v>415.95</v>
      </c>
      <c r="Q17" s="102">
        <v>0</v>
      </c>
      <c r="R17" s="102">
        <v>0</v>
      </c>
      <c r="S17" s="102">
        <v>80306.81</v>
      </c>
      <c r="T17" s="102">
        <v>0</v>
      </c>
      <c r="U17" s="102">
        <v>706.32</v>
      </c>
      <c r="V17" s="102">
        <v>0</v>
      </c>
      <c r="W17" s="102">
        <v>0</v>
      </c>
      <c r="X17" s="102">
        <v>706.32</v>
      </c>
      <c r="Y17" s="102">
        <v>0</v>
      </c>
      <c r="Z17" s="102">
        <v>0</v>
      </c>
      <c r="AA17" s="102">
        <v>0</v>
      </c>
      <c r="AB17" s="102">
        <v>148</v>
      </c>
      <c r="AC17" s="102">
        <v>0</v>
      </c>
      <c r="AD17" s="102">
        <v>0</v>
      </c>
      <c r="AE17" s="102">
        <v>0</v>
      </c>
      <c r="AF17" s="102">
        <v>0</v>
      </c>
      <c r="AG17" s="102">
        <v>0</v>
      </c>
      <c r="AH17" s="102">
        <v>139.72999999999999</v>
      </c>
      <c r="AI17" s="102">
        <v>0.08</v>
      </c>
      <c r="AJ17" s="102">
        <v>0</v>
      </c>
      <c r="AK17" s="102">
        <v>0</v>
      </c>
      <c r="AL17" s="102">
        <v>0</v>
      </c>
      <c r="AM17" s="102">
        <v>0</v>
      </c>
      <c r="AN17" s="102">
        <v>0</v>
      </c>
      <c r="AO17" s="102">
        <v>0</v>
      </c>
      <c r="AP17" s="102">
        <v>0</v>
      </c>
      <c r="AQ17" s="102">
        <v>7.6999999999999999E-2</v>
      </c>
      <c r="AR17" s="102">
        <v>0</v>
      </c>
      <c r="AS17" s="102">
        <v>0</v>
      </c>
      <c r="AT17" s="102">
        <v>0</v>
      </c>
      <c r="AU17" s="102">
        <f t="shared" si="0"/>
        <v>1410.1570000000002</v>
      </c>
      <c r="AV17" s="102">
        <v>0</v>
      </c>
      <c r="AW17" s="102">
        <v>0</v>
      </c>
      <c r="AX17" s="103">
        <v>114</v>
      </c>
      <c r="AY17" s="103">
        <v>360</v>
      </c>
      <c r="AZ17" s="102">
        <v>470854.88079999998</v>
      </c>
      <c r="BA17" s="102">
        <v>122686.87</v>
      </c>
      <c r="BB17" s="104">
        <v>85</v>
      </c>
      <c r="BC17" s="104">
        <v>55.638218254324997</v>
      </c>
      <c r="BD17" s="104">
        <v>10.5</v>
      </c>
      <c r="BE17" s="104"/>
      <c r="BF17" s="100" t="s">
        <v>412</v>
      </c>
      <c r="BG17" s="97"/>
      <c r="BH17" s="100" t="s">
        <v>422</v>
      </c>
      <c r="BI17" s="100" t="s">
        <v>423</v>
      </c>
      <c r="BJ17" s="100" t="s">
        <v>431</v>
      </c>
      <c r="BK17" s="100" t="s">
        <v>139</v>
      </c>
      <c r="BL17" s="98" t="s">
        <v>11</v>
      </c>
      <c r="BM17" s="104">
        <v>638012.71033889998</v>
      </c>
      <c r="BN17" s="98" t="s">
        <v>339</v>
      </c>
      <c r="BO17" s="104"/>
      <c r="BP17" s="105">
        <v>37757</v>
      </c>
      <c r="BQ17" s="105">
        <v>48715</v>
      </c>
      <c r="BR17" s="104">
        <v>0</v>
      </c>
      <c r="BS17" s="104">
        <v>148</v>
      </c>
      <c r="BT17" s="104">
        <v>0</v>
      </c>
    </row>
    <row r="18" spans="1:72" s="94" customFormat="1" ht="18.2" customHeight="1" x14ac:dyDescent="0.15">
      <c r="A18" s="106">
        <v>16</v>
      </c>
      <c r="B18" s="107" t="s">
        <v>158</v>
      </c>
      <c r="C18" s="107" t="s">
        <v>411</v>
      </c>
      <c r="D18" s="108">
        <v>45261</v>
      </c>
      <c r="E18" s="109" t="s">
        <v>433</v>
      </c>
      <c r="F18" s="110">
        <v>7</v>
      </c>
      <c r="G18" s="110">
        <v>6</v>
      </c>
      <c r="H18" s="111">
        <v>43624.31</v>
      </c>
      <c r="I18" s="111">
        <v>2052.52</v>
      </c>
      <c r="J18" s="111">
        <v>0</v>
      </c>
      <c r="K18" s="111">
        <v>45676.83</v>
      </c>
      <c r="L18" s="111">
        <v>342.78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45676.83</v>
      </c>
      <c r="T18" s="111">
        <v>2354.5300000000002</v>
      </c>
      <c r="U18" s="111">
        <v>381.69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2736.22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11">
        <v>0</v>
      </c>
      <c r="AS18" s="111">
        <v>0</v>
      </c>
      <c r="AT18" s="111">
        <v>0</v>
      </c>
      <c r="AU18" s="111">
        <f t="shared" si="0"/>
        <v>0</v>
      </c>
      <c r="AV18" s="111">
        <v>2395.3000000000002</v>
      </c>
      <c r="AW18" s="111">
        <v>2736.22</v>
      </c>
      <c r="AX18" s="112">
        <v>90</v>
      </c>
      <c r="AY18" s="112">
        <v>360</v>
      </c>
      <c r="AZ18" s="111">
        <v>259934.4</v>
      </c>
      <c r="BA18" s="111">
        <v>79200</v>
      </c>
      <c r="BB18" s="113">
        <v>90</v>
      </c>
      <c r="BC18" s="113">
        <v>51.9054886363636</v>
      </c>
      <c r="BD18" s="113">
        <v>10.5</v>
      </c>
      <c r="BE18" s="113"/>
      <c r="BF18" s="109" t="s">
        <v>412</v>
      </c>
      <c r="BG18" s="106"/>
      <c r="BH18" s="109" t="s">
        <v>422</v>
      </c>
      <c r="BI18" s="109" t="s">
        <v>423</v>
      </c>
      <c r="BJ18" s="109" t="s">
        <v>427</v>
      </c>
      <c r="BK18" s="109" t="s">
        <v>416</v>
      </c>
      <c r="BL18" s="107" t="s">
        <v>11</v>
      </c>
      <c r="BM18" s="113">
        <v>362888.2545327</v>
      </c>
      <c r="BN18" s="107" t="s">
        <v>339</v>
      </c>
      <c r="BO18" s="113"/>
      <c r="BP18" s="114">
        <v>36990</v>
      </c>
      <c r="BQ18" s="114">
        <v>47947</v>
      </c>
      <c r="BR18" s="113">
        <v>1860.71</v>
      </c>
      <c r="BS18" s="113">
        <v>132</v>
      </c>
      <c r="BT18" s="113">
        <v>46.09</v>
      </c>
    </row>
    <row r="19" spans="1:72" s="94" customFormat="1" ht="18.2" customHeight="1" x14ac:dyDescent="0.15">
      <c r="A19" s="97">
        <v>17</v>
      </c>
      <c r="B19" s="98" t="s">
        <v>158</v>
      </c>
      <c r="C19" s="98" t="s">
        <v>411</v>
      </c>
      <c r="D19" s="99">
        <v>45261</v>
      </c>
      <c r="E19" s="100" t="s">
        <v>172</v>
      </c>
      <c r="F19" s="101">
        <v>69</v>
      </c>
      <c r="G19" s="101">
        <v>68</v>
      </c>
      <c r="H19" s="102">
        <v>43307.87</v>
      </c>
      <c r="I19" s="102">
        <v>20105.650000000001</v>
      </c>
      <c r="J19" s="102">
        <v>0</v>
      </c>
      <c r="K19" s="102">
        <v>63413.52</v>
      </c>
      <c r="L19" s="102">
        <v>389.44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63413.52</v>
      </c>
      <c r="T19" s="102">
        <v>32779.94</v>
      </c>
      <c r="U19" s="102">
        <v>378.92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33158.86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102">
        <v>0</v>
      </c>
      <c r="AR19" s="102">
        <v>0</v>
      </c>
      <c r="AS19" s="102">
        <v>0</v>
      </c>
      <c r="AT19" s="102">
        <v>0</v>
      </c>
      <c r="AU19" s="102">
        <f t="shared" si="0"/>
        <v>0</v>
      </c>
      <c r="AV19" s="102">
        <v>20495.09</v>
      </c>
      <c r="AW19" s="102">
        <v>33158.86</v>
      </c>
      <c r="AX19" s="103">
        <v>78</v>
      </c>
      <c r="AY19" s="103">
        <v>360</v>
      </c>
      <c r="AZ19" s="102">
        <v>274999.81660000002</v>
      </c>
      <c r="BA19" s="102">
        <v>83997.77</v>
      </c>
      <c r="BB19" s="104">
        <v>85</v>
      </c>
      <c r="BC19" s="104">
        <v>64.170146421744306</v>
      </c>
      <c r="BD19" s="104">
        <v>10.5</v>
      </c>
      <c r="BE19" s="104"/>
      <c r="BF19" s="100" t="s">
        <v>412</v>
      </c>
      <c r="BG19" s="97"/>
      <c r="BH19" s="100" t="s">
        <v>435</v>
      </c>
      <c r="BI19" s="100" t="s">
        <v>436</v>
      </c>
      <c r="BJ19" s="100" t="s">
        <v>437</v>
      </c>
      <c r="BK19" s="100" t="s">
        <v>416</v>
      </c>
      <c r="BL19" s="98" t="s">
        <v>11</v>
      </c>
      <c r="BM19" s="104">
        <v>503800.75820879999</v>
      </c>
      <c r="BN19" s="98" t="s">
        <v>339</v>
      </c>
      <c r="BO19" s="104"/>
      <c r="BP19" s="105">
        <v>36671</v>
      </c>
      <c r="BQ19" s="105">
        <v>47628</v>
      </c>
      <c r="BR19" s="104">
        <v>19398.59</v>
      </c>
      <c r="BS19" s="104">
        <v>148</v>
      </c>
      <c r="BT19" s="104">
        <v>45.96</v>
      </c>
    </row>
    <row r="20" spans="1:72" s="94" customFormat="1" ht="18.2" customHeight="1" x14ac:dyDescent="0.15">
      <c r="A20" s="106">
        <v>18</v>
      </c>
      <c r="B20" s="107" t="s">
        <v>158</v>
      </c>
      <c r="C20" s="107" t="s">
        <v>411</v>
      </c>
      <c r="D20" s="108">
        <v>45261</v>
      </c>
      <c r="E20" s="109" t="s">
        <v>438</v>
      </c>
      <c r="F20" s="110">
        <v>0</v>
      </c>
      <c r="G20" s="110">
        <v>0</v>
      </c>
      <c r="H20" s="111">
        <v>40056.42</v>
      </c>
      <c r="I20" s="111">
        <v>0</v>
      </c>
      <c r="J20" s="111">
        <v>0</v>
      </c>
      <c r="K20" s="111">
        <v>40056.42</v>
      </c>
      <c r="L20" s="111">
        <v>416.26</v>
      </c>
      <c r="M20" s="111">
        <v>0</v>
      </c>
      <c r="N20" s="111">
        <v>0</v>
      </c>
      <c r="O20" s="111">
        <v>0</v>
      </c>
      <c r="P20" s="111">
        <v>416.26</v>
      </c>
      <c r="Q20" s="111">
        <v>0</v>
      </c>
      <c r="R20" s="111">
        <v>0</v>
      </c>
      <c r="S20" s="111">
        <v>39640.160000000003</v>
      </c>
      <c r="T20" s="111">
        <v>0</v>
      </c>
      <c r="U20" s="111">
        <v>350.49</v>
      </c>
      <c r="V20" s="111">
        <v>0</v>
      </c>
      <c r="W20" s="111">
        <v>0</v>
      </c>
      <c r="X20" s="111">
        <v>350.49</v>
      </c>
      <c r="Y20" s="111">
        <v>0</v>
      </c>
      <c r="Z20" s="111">
        <v>0</v>
      </c>
      <c r="AA20" s="111">
        <v>0</v>
      </c>
      <c r="AB20" s="111">
        <v>148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100.62</v>
      </c>
      <c r="AI20" s="111">
        <v>0.12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7.1999999999999995E-2</v>
      </c>
      <c r="AR20" s="111">
        <v>0</v>
      </c>
      <c r="AS20" s="111">
        <v>0</v>
      </c>
      <c r="AT20" s="111">
        <v>0</v>
      </c>
      <c r="AU20" s="111">
        <f t="shared" si="0"/>
        <v>1015.562</v>
      </c>
      <c r="AV20" s="111">
        <v>0</v>
      </c>
      <c r="AW20" s="111">
        <v>0</v>
      </c>
      <c r="AX20" s="112">
        <v>80</v>
      </c>
      <c r="AY20" s="112">
        <v>360</v>
      </c>
      <c r="AZ20" s="111">
        <v>274999.92340000003</v>
      </c>
      <c r="BA20" s="111">
        <v>83821.3</v>
      </c>
      <c r="BB20" s="113">
        <v>85</v>
      </c>
      <c r="BC20" s="113">
        <v>40.197582237450398</v>
      </c>
      <c r="BD20" s="113">
        <v>10.5</v>
      </c>
      <c r="BE20" s="113"/>
      <c r="BF20" s="109" t="s">
        <v>412</v>
      </c>
      <c r="BG20" s="106"/>
      <c r="BH20" s="109" t="s">
        <v>435</v>
      </c>
      <c r="BI20" s="109" t="s">
        <v>436</v>
      </c>
      <c r="BJ20" s="109" t="s">
        <v>437</v>
      </c>
      <c r="BK20" s="109" t="s">
        <v>139</v>
      </c>
      <c r="BL20" s="107" t="s">
        <v>11</v>
      </c>
      <c r="BM20" s="113">
        <v>314928.78275040002</v>
      </c>
      <c r="BN20" s="107" t="s">
        <v>339</v>
      </c>
      <c r="BO20" s="113"/>
      <c r="BP20" s="114">
        <v>36691</v>
      </c>
      <c r="BQ20" s="114">
        <v>47648</v>
      </c>
      <c r="BR20" s="113">
        <v>0</v>
      </c>
      <c r="BS20" s="113">
        <v>148</v>
      </c>
      <c r="BT20" s="113">
        <v>0</v>
      </c>
    </row>
    <row r="21" spans="1:72" s="94" customFormat="1" ht="18.2" customHeight="1" x14ac:dyDescent="0.15">
      <c r="A21" s="97">
        <v>19</v>
      </c>
      <c r="B21" s="98" t="s">
        <v>158</v>
      </c>
      <c r="C21" s="98" t="s">
        <v>411</v>
      </c>
      <c r="D21" s="99">
        <v>45261</v>
      </c>
      <c r="E21" s="100" t="s">
        <v>173</v>
      </c>
      <c r="F21" s="101">
        <v>59</v>
      </c>
      <c r="G21" s="101">
        <v>58</v>
      </c>
      <c r="H21" s="102">
        <v>43964.82</v>
      </c>
      <c r="I21" s="102">
        <v>17546.759999999998</v>
      </c>
      <c r="J21" s="102">
        <v>0</v>
      </c>
      <c r="K21" s="102">
        <v>61511.58</v>
      </c>
      <c r="L21" s="102">
        <v>382.09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61511.58</v>
      </c>
      <c r="T21" s="102">
        <v>27691.49</v>
      </c>
      <c r="U21" s="102">
        <v>384.66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28076.15</v>
      </c>
      <c r="AB21" s="102">
        <v>0</v>
      </c>
      <c r="AC21" s="102">
        <v>0</v>
      </c>
      <c r="AD21" s="102">
        <v>0</v>
      </c>
      <c r="AE21" s="102">
        <v>0</v>
      </c>
      <c r="AF21" s="102">
        <v>0</v>
      </c>
      <c r="AG21" s="102">
        <v>0</v>
      </c>
      <c r="AH21" s="102">
        <v>0</v>
      </c>
      <c r="AI21" s="102">
        <v>0</v>
      </c>
      <c r="AJ21" s="102">
        <v>0</v>
      </c>
      <c r="AK21" s="102">
        <v>0</v>
      </c>
      <c r="AL21" s="102">
        <v>0</v>
      </c>
      <c r="AM21" s="102">
        <v>0</v>
      </c>
      <c r="AN21" s="102">
        <v>0</v>
      </c>
      <c r="AO21" s="102">
        <v>0</v>
      </c>
      <c r="AP21" s="102">
        <v>0</v>
      </c>
      <c r="AQ21" s="102">
        <v>0</v>
      </c>
      <c r="AR21" s="102">
        <v>0</v>
      </c>
      <c r="AS21" s="102">
        <v>0</v>
      </c>
      <c r="AT21" s="102">
        <v>0</v>
      </c>
      <c r="AU21" s="102">
        <f t="shared" si="0"/>
        <v>0</v>
      </c>
      <c r="AV21" s="102">
        <v>17928.849999999999</v>
      </c>
      <c r="AW21" s="102">
        <v>28076.15</v>
      </c>
      <c r="AX21" s="103">
        <v>80</v>
      </c>
      <c r="AY21" s="103">
        <v>360</v>
      </c>
      <c r="AZ21" s="102">
        <v>274999.92340000003</v>
      </c>
      <c r="BA21" s="102">
        <v>83821.3</v>
      </c>
      <c r="BB21" s="104">
        <v>85</v>
      </c>
      <c r="BC21" s="104">
        <v>62.376559418668101</v>
      </c>
      <c r="BD21" s="104">
        <v>10.5</v>
      </c>
      <c r="BE21" s="104"/>
      <c r="BF21" s="100" t="s">
        <v>412</v>
      </c>
      <c r="BG21" s="97"/>
      <c r="BH21" s="100" t="s">
        <v>435</v>
      </c>
      <c r="BI21" s="100" t="s">
        <v>436</v>
      </c>
      <c r="BJ21" s="100" t="s">
        <v>437</v>
      </c>
      <c r="BK21" s="100" t="s">
        <v>416</v>
      </c>
      <c r="BL21" s="98" t="s">
        <v>11</v>
      </c>
      <c r="BM21" s="104">
        <v>488690.43451019999</v>
      </c>
      <c r="BN21" s="98" t="s">
        <v>339</v>
      </c>
      <c r="BO21" s="104"/>
      <c r="BP21" s="105">
        <v>36691</v>
      </c>
      <c r="BQ21" s="105">
        <v>47648</v>
      </c>
      <c r="BR21" s="104">
        <v>16981.72</v>
      </c>
      <c r="BS21" s="104">
        <v>148</v>
      </c>
      <c r="BT21" s="104">
        <v>45.86</v>
      </c>
    </row>
    <row r="22" spans="1:72" s="94" customFormat="1" ht="18.2" customHeight="1" x14ac:dyDescent="0.15">
      <c r="A22" s="106">
        <v>20</v>
      </c>
      <c r="B22" s="107" t="s">
        <v>158</v>
      </c>
      <c r="C22" s="107" t="s">
        <v>411</v>
      </c>
      <c r="D22" s="108">
        <v>45261</v>
      </c>
      <c r="E22" s="109" t="s">
        <v>125</v>
      </c>
      <c r="F22" s="110">
        <v>178</v>
      </c>
      <c r="G22" s="110">
        <v>177</v>
      </c>
      <c r="H22" s="111">
        <v>48960.05</v>
      </c>
      <c r="I22" s="111">
        <v>34587.879999999997</v>
      </c>
      <c r="J22" s="111">
        <v>0</v>
      </c>
      <c r="K22" s="111">
        <v>83547.929999999993</v>
      </c>
      <c r="L22" s="111">
        <v>384.15</v>
      </c>
      <c r="M22" s="111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83547.929999999993</v>
      </c>
      <c r="T22" s="111">
        <v>110040.69</v>
      </c>
      <c r="U22" s="111">
        <v>428.37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110469.06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0</v>
      </c>
      <c r="AK22" s="111">
        <v>0</v>
      </c>
      <c r="AL22" s="111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0</v>
      </c>
      <c r="AR22" s="111">
        <v>0</v>
      </c>
      <c r="AS22" s="111">
        <v>0</v>
      </c>
      <c r="AT22" s="111">
        <v>0</v>
      </c>
      <c r="AU22" s="111">
        <f t="shared" si="0"/>
        <v>0</v>
      </c>
      <c r="AV22" s="111">
        <v>34972.03</v>
      </c>
      <c r="AW22" s="111">
        <v>110469.06</v>
      </c>
      <c r="AX22" s="112">
        <v>86</v>
      </c>
      <c r="AY22" s="112">
        <v>360</v>
      </c>
      <c r="AZ22" s="111">
        <v>301583.86499999999</v>
      </c>
      <c r="BA22" s="111">
        <v>88825</v>
      </c>
      <c r="BB22" s="113">
        <v>85</v>
      </c>
      <c r="BC22" s="113">
        <v>79.950172248803796</v>
      </c>
      <c r="BD22" s="113">
        <v>10.5</v>
      </c>
      <c r="BE22" s="113"/>
      <c r="BF22" s="109" t="s">
        <v>412</v>
      </c>
      <c r="BG22" s="106"/>
      <c r="BH22" s="109" t="s">
        <v>435</v>
      </c>
      <c r="BI22" s="109" t="s">
        <v>436</v>
      </c>
      <c r="BJ22" s="109" t="s">
        <v>439</v>
      </c>
      <c r="BK22" s="109" t="s">
        <v>416</v>
      </c>
      <c r="BL22" s="107" t="s">
        <v>11</v>
      </c>
      <c r="BM22" s="113">
        <v>663762.40399170003</v>
      </c>
      <c r="BN22" s="107" t="s">
        <v>339</v>
      </c>
      <c r="BO22" s="113"/>
      <c r="BP22" s="114">
        <v>36862</v>
      </c>
      <c r="BQ22" s="114">
        <v>47819</v>
      </c>
      <c r="BR22" s="113">
        <v>49182.95</v>
      </c>
      <c r="BS22" s="113">
        <v>148</v>
      </c>
      <c r="BT22" s="113">
        <v>44.31</v>
      </c>
    </row>
    <row r="23" spans="1:72" s="94" customFormat="1" ht="18.2" customHeight="1" x14ac:dyDescent="0.15">
      <c r="A23" s="97">
        <v>21</v>
      </c>
      <c r="B23" s="98" t="s">
        <v>158</v>
      </c>
      <c r="C23" s="98" t="s">
        <v>411</v>
      </c>
      <c r="D23" s="99">
        <v>45261</v>
      </c>
      <c r="E23" s="100" t="s">
        <v>440</v>
      </c>
      <c r="F23" s="101">
        <v>0</v>
      </c>
      <c r="G23" s="101">
        <v>0</v>
      </c>
      <c r="H23" s="102">
        <v>48501.86</v>
      </c>
      <c r="I23" s="102">
        <v>0</v>
      </c>
      <c r="J23" s="102">
        <v>0</v>
      </c>
      <c r="K23" s="102">
        <v>48501.86</v>
      </c>
      <c r="L23" s="102">
        <v>388.13</v>
      </c>
      <c r="M23" s="102">
        <v>0</v>
      </c>
      <c r="N23" s="102">
        <v>0</v>
      </c>
      <c r="O23" s="102">
        <v>0</v>
      </c>
      <c r="P23" s="102">
        <v>388.13</v>
      </c>
      <c r="Q23" s="102">
        <v>0</v>
      </c>
      <c r="R23" s="102">
        <v>0</v>
      </c>
      <c r="S23" s="102">
        <v>48113.73</v>
      </c>
      <c r="T23" s="102">
        <v>0</v>
      </c>
      <c r="U23" s="102">
        <v>424.39</v>
      </c>
      <c r="V23" s="102">
        <v>0</v>
      </c>
      <c r="W23" s="102">
        <v>0</v>
      </c>
      <c r="X23" s="102">
        <v>424.39</v>
      </c>
      <c r="Y23" s="102">
        <v>0</v>
      </c>
      <c r="Z23" s="102">
        <v>0</v>
      </c>
      <c r="AA23" s="102">
        <v>0</v>
      </c>
      <c r="AB23" s="102">
        <v>148</v>
      </c>
      <c r="AC23" s="102">
        <v>0</v>
      </c>
      <c r="AD23" s="102">
        <v>0</v>
      </c>
      <c r="AE23" s="102">
        <v>0</v>
      </c>
      <c r="AF23" s="102">
        <v>0</v>
      </c>
      <c r="AG23" s="102">
        <v>0</v>
      </c>
      <c r="AH23" s="102">
        <v>105.66</v>
      </c>
      <c r="AI23" s="102">
        <v>0.22</v>
      </c>
      <c r="AJ23" s="102">
        <v>0</v>
      </c>
      <c r="AK23" s="102">
        <v>0</v>
      </c>
      <c r="AL23" s="102">
        <v>0</v>
      </c>
      <c r="AM23" s="102">
        <v>0</v>
      </c>
      <c r="AN23" s="102">
        <v>0</v>
      </c>
      <c r="AO23" s="102">
        <v>0</v>
      </c>
      <c r="AP23" s="102">
        <v>0</v>
      </c>
      <c r="AQ23" s="102">
        <v>3.5000000000000003E-2</v>
      </c>
      <c r="AR23" s="102">
        <v>0</v>
      </c>
      <c r="AS23" s="102">
        <v>0</v>
      </c>
      <c r="AT23" s="102">
        <v>0</v>
      </c>
      <c r="AU23" s="102">
        <f t="shared" si="0"/>
        <v>1066.4349999999999</v>
      </c>
      <c r="AV23" s="102">
        <v>0</v>
      </c>
      <c r="AW23" s="102">
        <v>0</v>
      </c>
      <c r="AX23" s="103">
        <v>85</v>
      </c>
      <c r="AY23" s="103">
        <v>360</v>
      </c>
      <c r="AZ23" s="102">
        <v>302649.76500000001</v>
      </c>
      <c r="BA23" s="102">
        <v>88825</v>
      </c>
      <c r="BB23" s="104">
        <v>85</v>
      </c>
      <c r="BC23" s="104">
        <v>46.041846889952197</v>
      </c>
      <c r="BD23" s="104">
        <v>10.5</v>
      </c>
      <c r="BE23" s="104"/>
      <c r="BF23" s="100" t="s">
        <v>412</v>
      </c>
      <c r="BG23" s="97"/>
      <c r="BH23" s="100" t="s">
        <v>435</v>
      </c>
      <c r="BI23" s="100" t="s">
        <v>436</v>
      </c>
      <c r="BJ23" s="100" t="s">
        <v>439</v>
      </c>
      <c r="BK23" s="100" t="s">
        <v>139</v>
      </c>
      <c r="BL23" s="98" t="s">
        <v>11</v>
      </c>
      <c r="BM23" s="104">
        <v>382248.66959369997</v>
      </c>
      <c r="BN23" s="98" t="s">
        <v>339</v>
      </c>
      <c r="BO23" s="104"/>
      <c r="BP23" s="105">
        <v>36874</v>
      </c>
      <c r="BQ23" s="105">
        <v>47831</v>
      </c>
      <c r="BR23" s="104">
        <v>0</v>
      </c>
      <c r="BS23" s="104">
        <v>148</v>
      </c>
      <c r="BT23" s="104">
        <v>0</v>
      </c>
    </row>
    <row r="24" spans="1:72" s="94" customFormat="1" ht="18.2" customHeight="1" x14ac:dyDescent="0.15">
      <c r="A24" s="106">
        <v>22</v>
      </c>
      <c r="B24" s="107" t="s">
        <v>158</v>
      </c>
      <c r="C24" s="107" t="s">
        <v>411</v>
      </c>
      <c r="D24" s="108">
        <v>45261</v>
      </c>
      <c r="E24" s="109" t="s">
        <v>441</v>
      </c>
      <c r="F24" s="110">
        <v>0</v>
      </c>
      <c r="G24" s="110">
        <v>0</v>
      </c>
      <c r="H24" s="111">
        <v>56715.35</v>
      </c>
      <c r="I24" s="111">
        <v>0</v>
      </c>
      <c r="J24" s="111">
        <v>0</v>
      </c>
      <c r="K24" s="111">
        <v>56715.35</v>
      </c>
      <c r="L24" s="111">
        <v>359.47</v>
      </c>
      <c r="M24" s="111">
        <v>0</v>
      </c>
      <c r="N24" s="111">
        <v>0</v>
      </c>
      <c r="O24" s="111">
        <v>0</v>
      </c>
      <c r="P24" s="111">
        <v>359.47</v>
      </c>
      <c r="Q24" s="111">
        <v>0</v>
      </c>
      <c r="R24" s="111">
        <v>0</v>
      </c>
      <c r="S24" s="111">
        <v>56355.88</v>
      </c>
      <c r="T24" s="111">
        <v>0</v>
      </c>
      <c r="U24" s="111">
        <v>486.81</v>
      </c>
      <c r="V24" s="111">
        <v>0</v>
      </c>
      <c r="W24" s="111">
        <v>0</v>
      </c>
      <c r="X24" s="111">
        <v>486.81</v>
      </c>
      <c r="Y24" s="111">
        <v>0</v>
      </c>
      <c r="Z24" s="111">
        <v>0</v>
      </c>
      <c r="AA24" s="111">
        <v>0</v>
      </c>
      <c r="AB24" s="111">
        <v>195.42</v>
      </c>
      <c r="AC24" s="111">
        <v>0</v>
      </c>
      <c r="AD24" s="111">
        <v>0</v>
      </c>
      <c r="AE24" s="111">
        <v>0</v>
      </c>
      <c r="AF24" s="111">
        <v>0</v>
      </c>
      <c r="AG24" s="111">
        <v>0</v>
      </c>
      <c r="AH24" s="111">
        <v>116.5</v>
      </c>
      <c r="AI24" s="111">
        <v>17.510000000000002</v>
      </c>
      <c r="AJ24" s="111">
        <v>0</v>
      </c>
      <c r="AK24" s="111">
        <v>0</v>
      </c>
      <c r="AL24" s="111">
        <v>0</v>
      </c>
      <c r="AM24" s="111">
        <v>0</v>
      </c>
      <c r="AN24" s="111">
        <v>0</v>
      </c>
      <c r="AO24" s="111">
        <v>0</v>
      </c>
      <c r="AP24" s="111">
        <v>0</v>
      </c>
      <c r="AQ24" s="111">
        <v>8.2000000000000003E-2</v>
      </c>
      <c r="AR24" s="111">
        <v>0</v>
      </c>
      <c r="AS24" s="111">
        <v>0</v>
      </c>
      <c r="AT24" s="111">
        <v>0</v>
      </c>
      <c r="AU24" s="111">
        <f t="shared" si="0"/>
        <v>1175.7919999999999</v>
      </c>
      <c r="AV24" s="111">
        <v>0</v>
      </c>
      <c r="AW24" s="111">
        <v>0</v>
      </c>
      <c r="AX24" s="112">
        <v>102</v>
      </c>
      <c r="AY24" s="112">
        <v>360</v>
      </c>
      <c r="AZ24" s="111">
        <v>323448.40000000002</v>
      </c>
      <c r="BA24" s="111">
        <v>94050</v>
      </c>
      <c r="BB24" s="113">
        <v>90</v>
      </c>
      <c r="BC24" s="113">
        <v>53.9290717703349</v>
      </c>
      <c r="BD24" s="113">
        <v>10.3</v>
      </c>
      <c r="BE24" s="113"/>
      <c r="BF24" s="109" t="s">
        <v>412</v>
      </c>
      <c r="BG24" s="106"/>
      <c r="BH24" s="109" t="s">
        <v>422</v>
      </c>
      <c r="BI24" s="109" t="s">
        <v>423</v>
      </c>
      <c r="BJ24" s="109" t="s">
        <v>442</v>
      </c>
      <c r="BK24" s="109" t="s">
        <v>139</v>
      </c>
      <c r="BL24" s="107" t="s">
        <v>11</v>
      </c>
      <c r="BM24" s="113">
        <v>447729.9962772</v>
      </c>
      <c r="BN24" s="107" t="s">
        <v>339</v>
      </c>
      <c r="BO24" s="113"/>
      <c r="BP24" s="114">
        <v>37358</v>
      </c>
      <c r="BQ24" s="114">
        <v>48316</v>
      </c>
      <c r="BR24" s="113">
        <v>0</v>
      </c>
      <c r="BS24" s="113">
        <v>195.42</v>
      </c>
      <c r="BT24" s="113">
        <v>0</v>
      </c>
    </row>
    <row r="25" spans="1:72" s="94" customFormat="1" ht="18.2" customHeight="1" x14ac:dyDescent="0.15">
      <c r="A25" s="97">
        <v>23</v>
      </c>
      <c r="B25" s="98" t="s">
        <v>158</v>
      </c>
      <c r="C25" s="98" t="s">
        <v>411</v>
      </c>
      <c r="D25" s="99">
        <v>45261</v>
      </c>
      <c r="E25" s="100" t="s">
        <v>174</v>
      </c>
      <c r="F25" s="101">
        <v>73</v>
      </c>
      <c r="G25" s="101">
        <v>73</v>
      </c>
      <c r="H25" s="102">
        <v>0</v>
      </c>
      <c r="I25" s="102">
        <v>62345.7</v>
      </c>
      <c r="J25" s="102">
        <v>0</v>
      </c>
      <c r="K25" s="102">
        <v>62345.7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62345.7</v>
      </c>
      <c r="T25" s="102">
        <v>21892.66</v>
      </c>
      <c r="U25" s="102">
        <v>0</v>
      </c>
      <c r="V25" s="102">
        <v>0</v>
      </c>
      <c r="W25" s="102">
        <v>0</v>
      </c>
      <c r="X25" s="102">
        <v>0</v>
      </c>
      <c r="Y25" s="102">
        <v>0</v>
      </c>
      <c r="Z25" s="102">
        <v>0</v>
      </c>
      <c r="AA25" s="102">
        <v>21892.66</v>
      </c>
      <c r="AB25" s="102">
        <v>0</v>
      </c>
      <c r="AC25" s="102">
        <v>0</v>
      </c>
      <c r="AD25" s="102">
        <v>0</v>
      </c>
      <c r="AE25" s="102">
        <v>0</v>
      </c>
      <c r="AF25" s="102">
        <v>0</v>
      </c>
      <c r="AG25" s="102">
        <v>0</v>
      </c>
      <c r="AH25" s="102">
        <v>0</v>
      </c>
      <c r="AI25" s="102">
        <v>0</v>
      </c>
      <c r="AJ25" s="102">
        <v>0</v>
      </c>
      <c r="AK25" s="102">
        <v>0</v>
      </c>
      <c r="AL25" s="102">
        <v>0</v>
      </c>
      <c r="AM25" s="102">
        <v>0</v>
      </c>
      <c r="AN25" s="102">
        <v>0</v>
      </c>
      <c r="AO25" s="102">
        <v>0</v>
      </c>
      <c r="AP25" s="102">
        <v>0</v>
      </c>
      <c r="AQ25" s="102">
        <v>0</v>
      </c>
      <c r="AR25" s="102">
        <v>0</v>
      </c>
      <c r="AS25" s="102">
        <v>0</v>
      </c>
      <c r="AT25" s="102">
        <v>0</v>
      </c>
      <c r="AU25" s="102">
        <f t="shared" si="0"/>
        <v>0</v>
      </c>
      <c r="AV25" s="102">
        <v>62345.7</v>
      </c>
      <c r="AW25" s="102">
        <v>21892.66</v>
      </c>
      <c r="AX25" s="103">
        <v>0</v>
      </c>
      <c r="AY25" s="103">
        <v>360</v>
      </c>
      <c r="AZ25" s="102">
        <v>450000.57780000003</v>
      </c>
      <c r="BA25" s="102">
        <v>126905.48</v>
      </c>
      <c r="BB25" s="104">
        <v>90</v>
      </c>
      <c r="BC25" s="104">
        <v>44.214899151715102</v>
      </c>
      <c r="BD25" s="104">
        <v>10.3</v>
      </c>
      <c r="BE25" s="104"/>
      <c r="BF25" s="100" t="s">
        <v>412</v>
      </c>
      <c r="BG25" s="97"/>
      <c r="BH25" s="100" t="s">
        <v>422</v>
      </c>
      <c r="BI25" s="100" t="s">
        <v>423</v>
      </c>
      <c r="BJ25" s="100" t="s">
        <v>442</v>
      </c>
      <c r="BK25" s="100" t="s">
        <v>416</v>
      </c>
      <c r="BL25" s="98" t="s">
        <v>11</v>
      </c>
      <c r="BM25" s="104">
        <v>495317.25933299999</v>
      </c>
      <c r="BN25" s="98" t="s">
        <v>339</v>
      </c>
      <c r="BO25" s="104"/>
      <c r="BP25" s="105">
        <v>37571</v>
      </c>
      <c r="BQ25" s="105">
        <v>48529</v>
      </c>
      <c r="BR25" s="104">
        <v>28942.19</v>
      </c>
      <c r="BS25" s="104">
        <v>0</v>
      </c>
      <c r="BT25" s="104">
        <v>53.22</v>
      </c>
    </row>
    <row r="26" spans="1:72" s="94" customFormat="1" ht="18.2" customHeight="1" x14ac:dyDescent="0.15">
      <c r="A26" s="106">
        <v>24</v>
      </c>
      <c r="B26" s="107" t="s">
        <v>158</v>
      </c>
      <c r="C26" s="107" t="s">
        <v>411</v>
      </c>
      <c r="D26" s="108">
        <v>45261</v>
      </c>
      <c r="E26" s="109" t="s">
        <v>175</v>
      </c>
      <c r="F26" s="110">
        <v>149</v>
      </c>
      <c r="G26" s="110">
        <v>148</v>
      </c>
      <c r="H26" s="111">
        <v>74927.8</v>
      </c>
      <c r="I26" s="111">
        <v>33628.5</v>
      </c>
      <c r="J26" s="111">
        <v>0</v>
      </c>
      <c r="K26" s="111">
        <v>108556.3</v>
      </c>
      <c r="L26" s="111">
        <v>400.86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108556.3</v>
      </c>
      <c r="T26" s="111">
        <v>121732.08</v>
      </c>
      <c r="U26" s="111">
        <v>643.1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122375.18</v>
      </c>
      <c r="AB26" s="111">
        <v>0</v>
      </c>
      <c r="AC26" s="111">
        <v>0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11">
        <v>0</v>
      </c>
      <c r="AS26" s="111">
        <v>0</v>
      </c>
      <c r="AT26" s="111">
        <v>0</v>
      </c>
      <c r="AU26" s="111">
        <f t="shared" si="0"/>
        <v>0</v>
      </c>
      <c r="AV26" s="111">
        <v>34029.360000000001</v>
      </c>
      <c r="AW26" s="111">
        <v>122375.18</v>
      </c>
      <c r="AX26" s="112">
        <v>112</v>
      </c>
      <c r="AY26" s="112">
        <v>360</v>
      </c>
      <c r="AZ26" s="111">
        <v>419999.48810000002</v>
      </c>
      <c r="BA26" s="111">
        <v>116018.39</v>
      </c>
      <c r="BB26" s="113">
        <v>90</v>
      </c>
      <c r="BC26" s="113">
        <v>84.211365112031004</v>
      </c>
      <c r="BD26" s="113">
        <v>10.3</v>
      </c>
      <c r="BE26" s="113"/>
      <c r="BF26" s="109" t="s">
        <v>412</v>
      </c>
      <c r="BG26" s="106"/>
      <c r="BH26" s="109" t="s">
        <v>422</v>
      </c>
      <c r="BI26" s="109" t="s">
        <v>423</v>
      </c>
      <c r="BJ26" s="109" t="s">
        <v>442</v>
      </c>
      <c r="BK26" s="109" t="s">
        <v>416</v>
      </c>
      <c r="BL26" s="107" t="s">
        <v>11</v>
      </c>
      <c r="BM26" s="113">
        <v>862446.15104699996</v>
      </c>
      <c r="BN26" s="107" t="s">
        <v>339</v>
      </c>
      <c r="BO26" s="113"/>
      <c r="BP26" s="114">
        <v>37705</v>
      </c>
      <c r="BQ26" s="114">
        <v>48663</v>
      </c>
      <c r="BR26" s="113">
        <v>56081.88</v>
      </c>
      <c r="BS26" s="113">
        <v>191.36</v>
      </c>
      <c r="BT26" s="113">
        <v>45.21</v>
      </c>
    </row>
    <row r="27" spans="1:72" s="94" customFormat="1" ht="18.2" customHeight="1" x14ac:dyDescent="0.15">
      <c r="A27" s="97">
        <v>25</v>
      </c>
      <c r="B27" s="98" t="s">
        <v>158</v>
      </c>
      <c r="C27" s="98" t="s">
        <v>411</v>
      </c>
      <c r="D27" s="99">
        <v>45261</v>
      </c>
      <c r="E27" s="100" t="s">
        <v>176</v>
      </c>
      <c r="F27" s="101">
        <v>153</v>
      </c>
      <c r="G27" s="101">
        <v>152</v>
      </c>
      <c r="H27" s="102">
        <v>42468.63</v>
      </c>
      <c r="I27" s="102">
        <v>21949.27</v>
      </c>
      <c r="J27" s="102">
        <v>0</v>
      </c>
      <c r="K27" s="102">
        <v>64417.9</v>
      </c>
      <c r="L27" s="102">
        <v>258.27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64417.9</v>
      </c>
      <c r="T27" s="102">
        <v>73334.53</v>
      </c>
      <c r="U27" s="102">
        <v>364.5</v>
      </c>
      <c r="V27" s="102">
        <v>0</v>
      </c>
      <c r="W27" s="102">
        <v>0</v>
      </c>
      <c r="X27" s="102">
        <v>0</v>
      </c>
      <c r="Y27" s="102">
        <v>0</v>
      </c>
      <c r="Z27" s="102">
        <v>0</v>
      </c>
      <c r="AA27" s="102">
        <v>73699.03</v>
      </c>
      <c r="AB27" s="102">
        <v>0</v>
      </c>
      <c r="AC27" s="102">
        <v>0</v>
      </c>
      <c r="AD27" s="102">
        <v>0</v>
      </c>
      <c r="AE27" s="102">
        <v>0</v>
      </c>
      <c r="AF27" s="102">
        <v>0</v>
      </c>
      <c r="AG27" s="102">
        <v>0</v>
      </c>
      <c r="AH27" s="102">
        <v>0</v>
      </c>
      <c r="AI27" s="102">
        <v>0</v>
      </c>
      <c r="AJ27" s="102">
        <v>0</v>
      </c>
      <c r="AK27" s="102">
        <v>0</v>
      </c>
      <c r="AL27" s="102">
        <v>0</v>
      </c>
      <c r="AM27" s="102">
        <v>0</v>
      </c>
      <c r="AN27" s="102">
        <v>0</v>
      </c>
      <c r="AO27" s="102">
        <v>0</v>
      </c>
      <c r="AP27" s="102">
        <v>0</v>
      </c>
      <c r="AQ27" s="102">
        <v>0</v>
      </c>
      <c r="AR27" s="102">
        <v>0</v>
      </c>
      <c r="AS27" s="102">
        <v>0</v>
      </c>
      <c r="AT27" s="102">
        <v>0</v>
      </c>
      <c r="AU27" s="102">
        <f t="shared" si="0"/>
        <v>0</v>
      </c>
      <c r="AV27" s="102">
        <v>22207.54</v>
      </c>
      <c r="AW27" s="102">
        <v>73699.03</v>
      </c>
      <c r="AX27" s="103">
        <v>103</v>
      </c>
      <c r="AY27" s="103">
        <v>360</v>
      </c>
      <c r="AZ27" s="102">
        <v>240490.908</v>
      </c>
      <c r="BA27" s="102">
        <v>69210</v>
      </c>
      <c r="BB27" s="104">
        <v>90</v>
      </c>
      <c r="BC27" s="104">
        <v>83.768400520156106</v>
      </c>
      <c r="BD27" s="104">
        <v>10.3</v>
      </c>
      <c r="BE27" s="104"/>
      <c r="BF27" s="100" t="s">
        <v>412</v>
      </c>
      <c r="BG27" s="97"/>
      <c r="BH27" s="100" t="s">
        <v>422</v>
      </c>
      <c r="BI27" s="100" t="s">
        <v>443</v>
      </c>
      <c r="BJ27" s="100" t="s">
        <v>444</v>
      </c>
      <c r="BK27" s="100" t="s">
        <v>416</v>
      </c>
      <c r="BL27" s="98" t="s">
        <v>11</v>
      </c>
      <c r="BM27" s="104">
        <v>511780.24595100002</v>
      </c>
      <c r="BN27" s="98" t="s">
        <v>339</v>
      </c>
      <c r="BO27" s="104"/>
      <c r="BP27" s="105">
        <v>37435</v>
      </c>
      <c r="BQ27" s="105">
        <v>48393</v>
      </c>
      <c r="BR27" s="104">
        <v>44840.28</v>
      </c>
      <c r="BS27" s="104">
        <v>166.41</v>
      </c>
      <c r="BT27" s="104">
        <v>45.48</v>
      </c>
    </row>
    <row r="28" spans="1:72" s="94" customFormat="1" ht="18.2" customHeight="1" x14ac:dyDescent="0.15">
      <c r="A28" s="106">
        <v>26</v>
      </c>
      <c r="B28" s="107" t="s">
        <v>158</v>
      </c>
      <c r="C28" s="107" t="s">
        <v>411</v>
      </c>
      <c r="D28" s="108">
        <v>45261</v>
      </c>
      <c r="E28" s="109" t="s">
        <v>126</v>
      </c>
      <c r="F28" s="110">
        <v>158</v>
      </c>
      <c r="G28" s="110">
        <v>157</v>
      </c>
      <c r="H28" s="111">
        <v>42760.18</v>
      </c>
      <c r="I28" s="111">
        <v>22110.01</v>
      </c>
      <c r="J28" s="111">
        <v>0</v>
      </c>
      <c r="K28" s="111">
        <v>64870.19</v>
      </c>
      <c r="L28" s="111">
        <v>256.18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64870.19</v>
      </c>
      <c r="T28" s="111">
        <v>76354.009999999995</v>
      </c>
      <c r="U28" s="111">
        <v>367.01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76721.02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1">
        <v>0</v>
      </c>
      <c r="AM28" s="111">
        <v>0</v>
      </c>
      <c r="AN28" s="111">
        <v>0</v>
      </c>
      <c r="AO28" s="111">
        <v>0</v>
      </c>
      <c r="AP28" s="111">
        <v>0</v>
      </c>
      <c r="AQ28" s="111">
        <v>0</v>
      </c>
      <c r="AR28" s="111">
        <v>0</v>
      </c>
      <c r="AS28" s="111">
        <v>0</v>
      </c>
      <c r="AT28" s="111">
        <v>0</v>
      </c>
      <c r="AU28" s="111">
        <f t="shared" si="0"/>
        <v>0</v>
      </c>
      <c r="AV28" s="111">
        <v>22366.19</v>
      </c>
      <c r="AW28" s="111">
        <v>76721.02</v>
      </c>
      <c r="AX28" s="112">
        <v>105</v>
      </c>
      <c r="AY28" s="112">
        <v>360</v>
      </c>
      <c r="AZ28" s="111">
        <v>241703.98629999999</v>
      </c>
      <c r="BA28" s="111">
        <v>69257.7</v>
      </c>
      <c r="BB28" s="113">
        <v>90</v>
      </c>
      <c r="BC28" s="113">
        <v>84.298454901043499</v>
      </c>
      <c r="BD28" s="113">
        <v>10.3</v>
      </c>
      <c r="BE28" s="113"/>
      <c r="BF28" s="109" t="s">
        <v>412</v>
      </c>
      <c r="BG28" s="106"/>
      <c r="BH28" s="109" t="s">
        <v>422</v>
      </c>
      <c r="BI28" s="109" t="s">
        <v>443</v>
      </c>
      <c r="BJ28" s="109" t="s">
        <v>445</v>
      </c>
      <c r="BK28" s="109" t="s">
        <v>416</v>
      </c>
      <c r="BL28" s="107" t="s">
        <v>11</v>
      </c>
      <c r="BM28" s="113">
        <v>515373.54979110003</v>
      </c>
      <c r="BN28" s="107" t="s">
        <v>339</v>
      </c>
      <c r="BO28" s="113"/>
      <c r="BP28" s="114">
        <v>37461</v>
      </c>
      <c r="BQ28" s="114">
        <v>48419</v>
      </c>
      <c r="BR28" s="113">
        <v>46459.87</v>
      </c>
      <c r="BS28" s="113">
        <v>166.4</v>
      </c>
      <c r="BT28" s="113">
        <v>45.28</v>
      </c>
    </row>
    <row r="29" spans="1:72" s="94" customFormat="1" ht="18.2" customHeight="1" x14ac:dyDescent="0.15">
      <c r="A29" s="97">
        <v>27</v>
      </c>
      <c r="B29" s="98" t="s">
        <v>158</v>
      </c>
      <c r="C29" s="98" t="s">
        <v>411</v>
      </c>
      <c r="D29" s="99">
        <v>45261</v>
      </c>
      <c r="E29" s="100" t="s">
        <v>446</v>
      </c>
      <c r="F29" s="101">
        <v>0</v>
      </c>
      <c r="G29" s="101">
        <v>0</v>
      </c>
      <c r="H29" s="102">
        <v>30135.58</v>
      </c>
      <c r="I29" s="102">
        <v>0</v>
      </c>
      <c r="J29" s="102">
        <v>0</v>
      </c>
      <c r="K29" s="102">
        <v>30135.58</v>
      </c>
      <c r="L29" s="102">
        <v>475.97</v>
      </c>
      <c r="M29" s="102">
        <v>0</v>
      </c>
      <c r="N29" s="102">
        <v>0</v>
      </c>
      <c r="O29" s="102">
        <v>0</v>
      </c>
      <c r="P29" s="102">
        <v>475.97</v>
      </c>
      <c r="Q29" s="102">
        <v>0</v>
      </c>
      <c r="R29" s="102">
        <v>0</v>
      </c>
      <c r="S29" s="102">
        <v>29659.61</v>
      </c>
      <c r="T29" s="102">
        <v>0</v>
      </c>
      <c r="U29" s="102">
        <v>257.16000000000003</v>
      </c>
      <c r="V29" s="102">
        <v>0</v>
      </c>
      <c r="W29" s="102">
        <v>0</v>
      </c>
      <c r="X29" s="102">
        <v>257.16000000000003</v>
      </c>
      <c r="Y29" s="102">
        <v>0</v>
      </c>
      <c r="Z29" s="102">
        <v>0</v>
      </c>
      <c r="AA29" s="102">
        <v>0</v>
      </c>
      <c r="AB29" s="102">
        <v>146.5</v>
      </c>
      <c r="AC29" s="102">
        <v>0</v>
      </c>
      <c r="AD29" s="102">
        <v>0</v>
      </c>
      <c r="AE29" s="102">
        <v>0</v>
      </c>
      <c r="AF29" s="102">
        <v>0</v>
      </c>
      <c r="AG29" s="102">
        <v>0</v>
      </c>
      <c r="AH29" s="102">
        <v>47.28</v>
      </c>
      <c r="AI29" s="102">
        <v>66.209999999999994</v>
      </c>
      <c r="AJ29" s="102">
        <v>0</v>
      </c>
      <c r="AK29" s="102">
        <v>0</v>
      </c>
      <c r="AL29" s="102">
        <v>0</v>
      </c>
      <c r="AM29" s="102">
        <v>0</v>
      </c>
      <c r="AN29" s="102">
        <v>0</v>
      </c>
      <c r="AO29" s="102">
        <v>0</v>
      </c>
      <c r="AP29" s="102">
        <v>0</v>
      </c>
      <c r="AQ29" s="102">
        <v>0.14000000000000001</v>
      </c>
      <c r="AR29" s="102">
        <v>0</v>
      </c>
      <c r="AS29" s="102">
        <v>0</v>
      </c>
      <c r="AT29" s="102">
        <v>0</v>
      </c>
      <c r="AU29" s="102">
        <f t="shared" si="0"/>
        <v>993.26</v>
      </c>
      <c r="AV29" s="102">
        <v>0</v>
      </c>
      <c r="AW29" s="102">
        <v>0</v>
      </c>
      <c r="AX29" s="103">
        <v>52</v>
      </c>
      <c r="AY29" s="103">
        <v>300</v>
      </c>
      <c r="AZ29" s="102">
        <v>285214.15999999997</v>
      </c>
      <c r="BA29" s="102">
        <v>79200</v>
      </c>
      <c r="BB29" s="104">
        <v>90</v>
      </c>
      <c r="BC29" s="104">
        <v>33.704102272727297</v>
      </c>
      <c r="BD29" s="104">
        <v>10.24</v>
      </c>
      <c r="BE29" s="104"/>
      <c r="BF29" s="100" t="s">
        <v>412</v>
      </c>
      <c r="BG29" s="97"/>
      <c r="BH29" s="100" t="s">
        <v>422</v>
      </c>
      <c r="BI29" s="100" t="s">
        <v>423</v>
      </c>
      <c r="BJ29" s="100" t="s">
        <v>447</v>
      </c>
      <c r="BK29" s="100" t="s">
        <v>139</v>
      </c>
      <c r="BL29" s="98" t="s">
        <v>11</v>
      </c>
      <c r="BM29" s="104">
        <v>235636.40697089999</v>
      </c>
      <c r="BN29" s="98" t="s">
        <v>339</v>
      </c>
      <c r="BO29" s="104"/>
      <c r="BP29" s="105">
        <v>37656</v>
      </c>
      <c r="BQ29" s="105">
        <v>46787</v>
      </c>
      <c r="BR29" s="104">
        <v>0</v>
      </c>
      <c r="BS29" s="104">
        <v>146.5</v>
      </c>
      <c r="BT29" s="104">
        <v>0</v>
      </c>
    </row>
    <row r="30" spans="1:72" s="94" customFormat="1" ht="18.2" customHeight="1" x14ac:dyDescent="0.15">
      <c r="A30" s="106">
        <v>28</v>
      </c>
      <c r="B30" s="107" t="s">
        <v>158</v>
      </c>
      <c r="C30" s="107" t="s">
        <v>411</v>
      </c>
      <c r="D30" s="108">
        <v>45261</v>
      </c>
      <c r="E30" s="109" t="s">
        <v>177</v>
      </c>
      <c r="F30" s="107" t="s">
        <v>498</v>
      </c>
      <c r="G30" s="110">
        <v>114</v>
      </c>
      <c r="H30" s="111">
        <v>26404.36</v>
      </c>
      <c r="I30" s="111">
        <v>28563.27</v>
      </c>
      <c r="J30" s="111">
        <v>10799.61</v>
      </c>
      <c r="K30" s="111">
        <v>54967.63</v>
      </c>
      <c r="L30" s="111">
        <v>388.37</v>
      </c>
      <c r="M30" s="111">
        <v>0</v>
      </c>
      <c r="N30" s="111">
        <v>0</v>
      </c>
      <c r="O30" s="111">
        <v>28563.27</v>
      </c>
      <c r="P30" s="111">
        <v>388.37</v>
      </c>
      <c r="Q30" s="111">
        <v>26015.99</v>
      </c>
      <c r="R30" s="111">
        <v>0</v>
      </c>
      <c r="S30" s="111">
        <v>0</v>
      </c>
      <c r="T30" s="111">
        <v>41509.71</v>
      </c>
      <c r="U30" s="111">
        <v>221.77</v>
      </c>
      <c r="V30" s="111">
        <v>0</v>
      </c>
      <c r="W30" s="111">
        <v>41509.71</v>
      </c>
      <c r="X30" s="111">
        <v>221.77</v>
      </c>
      <c r="Y30" s="111">
        <v>0</v>
      </c>
      <c r="Z30" s="111">
        <v>0</v>
      </c>
      <c r="AA30" s="111">
        <v>0</v>
      </c>
      <c r="AB30" s="111">
        <v>65.09</v>
      </c>
      <c r="AC30" s="111">
        <v>0</v>
      </c>
      <c r="AD30" s="111">
        <v>0</v>
      </c>
      <c r="AE30" s="111">
        <v>0</v>
      </c>
      <c r="AF30" s="111">
        <v>44.9</v>
      </c>
      <c r="AG30" s="111">
        <v>0</v>
      </c>
      <c r="AH30" s="111">
        <v>36.54</v>
      </c>
      <c r="AI30" s="111">
        <v>55.79</v>
      </c>
      <c r="AJ30" s="111">
        <v>7420.26</v>
      </c>
      <c r="AK30" s="111">
        <v>0</v>
      </c>
      <c r="AL30" s="111">
        <v>0</v>
      </c>
      <c r="AM30" s="111">
        <v>3084.99</v>
      </c>
      <c r="AN30" s="111">
        <v>0</v>
      </c>
      <c r="AO30" s="111">
        <v>4165.5600000000004</v>
      </c>
      <c r="AP30" s="111">
        <v>6360.06</v>
      </c>
      <c r="AQ30" s="111">
        <v>0</v>
      </c>
      <c r="AR30" s="111">
        <v>0</v>
      </c>
      <c r="AS30" s="111">
        <v>3545.5090129999999</v>
      </c>
      <c r="AT30" s="111">
        <v>62964.670000000006</v>
      </c>
      <c r="AU30" s="111">
        <f t="shared" si="0"/>
        <v>40622.510986999994</v>
      </c>
      <c r="AV30" s="111">
        <v>0</v>
      </c>
      <c r="AW30" s="111">
        <v>0</v>
      </c>
      <c r="AX30" s="112">
        <v>54</v>
      </c>
      <c r="AY30" s="112">
        <v>300</v>
      </c>
      <c r="AZ30" s="111">
        <v>243199.9883</v>
      </c>
      <c r="BA30" s="111">
        <v>66729.69</v>
      </c>
      <c r="BB30" s="113">
        <v>90</v>
      </c>
      <c r="BC30" s="113">
        <v>0</v>
      </c>
      <c r="BD30" s="113">
        <v>10.08</v>
      </c>
      <c r="BE30" s="113"/>
      <c r="BF30" s="109" t="s">
        <v>412</v>
      </c>
      <c r="BG30" s="106"/>
      <c r="BH30" s="109" t="s">
        <v>422</v>
      </c>
      <c r="BI30" s="109" t="s">
        <v>423</v>
      </c>
      <c r="BJ30" s="109" t="s">
        <v>448</v>
      </c>
      <c r="BK30" s="109" t="s">
        <v>139</v>
      </c>
      <c r="BL30" s="107" t="s">
        <v>11</v>
      </c>
      <c r="BM30" s="113">
        <v>0</v>
      </c>
      <c r="BN30" s="107" t="s">
        <v>339</v>
      </c>
      <c r="BO30" s="113"/>
      <c r="BP30" s="114">
        <v>37754</v>
      </c>
      <c r="BQ30" s="114">
        <v>46886</v>
      </c>
      <c r="BR30" s="113">
        <v>0</v>
      </c>
      <c r="BS30" s="113">
        <v>0</v>
      </c>
      <c r="BT30" s="113">
        <v>0</v>
      </c>
    </row>
    <row r="31" spans="1:72" s="94" customFormat="1" ht="18.2" customHeight="1" x14ac:dyDescent="0.15">
      <c r="A31" s="97">
        <v>29</v>
      </c>
      <c r="B31" s="98" t="s">
        <v>158</v>
      </c>
      <c r="C31" s="98" t="s">
        <v>411</v>
      </c>
      <c r="D31" s="99">
        <v>45261</v>
      </c>
      <c r="E31" s="100" t="s">
        <v>178</v>
      </c>
      <c r="F31" s="101">
        <v>103</v>
      </c>
      <c r="G31" s="101">
        <v>102</v>
      </c>
      <c r="H31" s="102">
        <v>26404.36</v>
      </c>
      <c r="I31" s="102">
        <v>26697.7</v>
      </c>
      <c r="J31" s="102">
        <v>0</v>
      </c>
      <c r="K31" s="102">
        <v>53102.06</v>
      </c>
      <c r="L31" s="102">
        <v>388.37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53102.06</v>
      </c>
      <c r="T31" s="102">
        <v>36146.720000000001</v>
      </c>
      <c r="U31" s="102">
        <v>221.77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36368.49</v>
      </c>
      <c r="AB31" s="102">
        <v>0</v>
      </c>
      <c r="AC31" s="102">
        <v>0</v>
      </c>
      <c r="AD31" s="102">
        <v>0</v>
      </c>
      <c r="AE31" s="102">
        <v>0</v>
      </c>
      <c r="AF31" s="102">
        <v>0</v>
      </c>
      <c r="AG31" s="102">
        <v>0</v>
      </c>
      <c r="AH31" s="102">
        <v>0</v>
      </c>
      <c r="AI31" s="102">
        <v>0</v>
      </c>
      <c r="AJ31" s="102">
        <v>0</v>
      </c>
      <c r="AK31" s="102">
        <v>0</v>
      </c>
      <c r="AL31" s="102">
        <v>0</v>
      </c>
      <c r="AM31" s="102">
        <v>0</v>
      </c>
      <c r="AN31" s="102">
        <v>0</v>
      </c>
      <c r="AO31" s="102">
        <v>0</v>
      </c>
      <c r="AP31" s="102">
        <v>0</v>
      </c>
      <c r="AQ31" s="102">
        <v>0</v>
      </c>
      <c r="AR31" s="102">
        <v>0</v>
      </c>
      <c r="AS31" s="102">
        <v>0</v>
      </c>
      <c r="AT31" s="102">
        <v>0</v>
      </c>
      <c r="AU31" s="102">
        <f t="shared" si="0"/>
        <v>0</v>
      </c>
      <c r="AV31" s="102">
        <v>27086.07</v>
      </c>
      <c r="AW31" s="102">
        <v>36368.49</v>
      </c>
      <c r="AX31" s="103">
        <v>54</v>
      </c>
      <c r="AY31" s="103">
        <v>300</v>
      </c>
      <c r="AZ31" s="102">
        <v>243199.9883</v>
      </c>
      <c r="BA31" s="102">
        <v>66729.69</v>
      </c>
      <c r="BB31" s="104">
        <v>90</v>
      </c>
      <c r="BC31" s="104">
        <v>71.620074962134495</v>
      </c>
      <c r="BD31" s="104">
        <v>10.08</v>
      </c>
      <c r="BE31" s="104"/>
      <c r="BF31" s="100" t="s">
        <v>412</v>
      </c>
      <c r="BG31" s="97"/>
      <c r="BH31" s="100" t="s">
        <v>422</v>
      </c>
      <c r="BI31" s="100" t="s">
        <v>423</v>
      </c>
      <c r="BJ31" s="100" t="s">
        <v>448</v>
      </c>
      <c r="BK31" s="100" t="s">
        <v>416</v>
      </c>
      <c r="BL31" s="98" t="s">
        <v>11</v>
      </c>
      <c r="BM31" s="104">
        <v>421879.40506139997</v>
      </c>
      <c r="BN31" s="98" t="s">
        <v>339</v>
      </c>
      <c r="BO31" s="104"/>
      <c r="BP31" s="105">
        <v>37754</v>
      </c>
      <c r="BQ31" s="105">
        <v>46886</v>
      </c>
      <c r="BR31" s="104">
        <v>19114.509999999998</v>
      </c>
      <c r="BS31" s="104">
        <v>65.09</v>
      </c>
      <c r="BT31" s="104">
        <v>44.9</v>
      </c>
    </row>
    <row r="32" spans="1:72" s="94" customFormat="1" ht="18.2" customHeight="1" x14ac:dyDescent="0.15">
      <c r="A32" s="106">
        <v>30</v>
      </c>
      <c r="B32" s="107" t="s">
        <v>158</v>
      </c>
      <c r="C32" s="107" t="s">
        <v>411</v>
      </c>
      <c r="D32" s="108">
        <v>45261</v>
      </c>
      <c r="E32" s="109" t="s">
        <v>179</v>
      </c>
      <c r="F32" s="110">
        <v>151</v>
      </c>
      <c r="G32" s="110">
        <v>150</v>
      </c>
      <c r="H32" s="111">
        <v>39566.370000000003</v>
      </c>
      <c r="I32" s="111">
        <v>49517.55</v>
      </c>
      <c r="J32" s="111">
        <v>0</v>
      </c>
      <c r="K32" s="111">
        <v>89083.92</v>
      </c>
      <c r="L32" s="111">
        <v>581.11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89083.92</v>
      </c>
      <c r="T32" s="111">
        <v>87565.92</v>
      </c>
      <c r="U32" s="111">
        <v>332.32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87898.240000000005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11">
        <v>0</v>
      </c>
      <c r="AS32" s="111">
        <v>0</v>
      </c>
      <c r="AT32" s="111">
        <v>0</v>
      </c>
      <c r="AU32" s="111">
        <f t="shared" si="0"/>
        <v>0</v>
      </c>
      <c r="AV32" s="111">
        <v>50098.66</v>
      </c>
      <c r="AW32" s="111">
        <v>87898.240000000005</v>
      </c>
      <c r="AX32" s="112">
        <v>55</v>
      </c>
      <c r="AY32" s="112">
        <v>300</v>
      </c>
      <c r="AZ32" s="111">
        <v>364086.99300000002</v>
      </c>
      <c r="BA32" s="111">
        <v>99900</v>
      </c>
      <c r="BB32" s="113">
        <v>90</v>
      </c>
      <c r="BC32" s="113">
        <v>80.255783783783798</v>
      </c>
      <c r="BD32" s="113">
        <v>10.08</v>
      </c>
      <c r="BE32" s="113"/>
      <c r="BF32" s="109" t="s">
        <v>412</v>
      </c>
      <c r="BG32" s="106"/>
      <c r="BH32" s="109" t="s">
        <v>422</v>
      </c>
      <c r="BI32" s="109" t="s">
        <v>423</v>
      </c>
      <c r="BJ32" s="109" t="s">
        <v>449</v>
      </c>
      <c r="BK32" s="109" t="s">
        <v>416</v>
      </c>
      <c r="BL32" s="107" t="s">
        <v>11</v>
      </c>
      <c r="BM32" s="113">
        <v>707744.12838480005</v>
      </c>
      <c r="BN32" s="107" t="s">
        <v>339</v>
      </c>
      <c r="BO32" s="113"/>
      <c r="BP32" s="114">
        <v>37768</v>
      </c>
      <c r="BQ32" s="114">
        <v>46900</v>
      </c>
      <c r="BR32" s="113">
        <v>39346.199999999997</v>
      </c>
      <c r="BS32" s="113">
        <v>97.47</v>
      </c>
      <c r="BT32" s="113">
        <v>44.9</v>
      </c>
    </row>
    <row r="33" spans="1:72" s="94" customFormat="1" ht="18.2" customHeight="1" x14ac:dyDescent="0.15">
      <c r="A33" s="97">
        <v>31</v>
      </c>
      <c r="B33" s="98" t="s">
        <v>158</v>
      </c>
      <c r="C33" s="98" t="s">
        <v>411</v>
      </c>
      <c r="D33" s="99">
        <v>45261</v>
      </c>
      <c r="E33" s="100" t="s">
        <v>180</v>
      </c>
      <c r="F33" s="101">
        <v>146</v>
      </c>
      <c r="G33" s="101">
        <v>145</v>
      </c>
      <c r="H33" s="102">
        <v>51977.19</v>
      </c>
      <c r="I33" s="102">
        <v>33693.93</v>
      </c>
      <c r="J33" s="102">
        <v>0</v>
      </c>
      <c r="K33" s="102">
        <v>85671.12</v>
      </c>
      <c r="L33" s="102">
        <v>420.63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85671.12</v>
      </c>
      <c r="T33" s="102">
        <v>97024.02</v>
      </c>
      <c r="U33" s="102">
        <v>478.59</v>
      </c>
      <c r="V33" s="102">
        <v>0</v>
      </c>
      <c r="W33" s="102">
        <v>0</v>
      </c>
      <c r="X33" s="102">
        <v>0</v>
      </c>
      <c r="Y33" s="102">
        <v>0</v>
      </c>
      <c r="Z33" s="102">
        <v>0</v>
      </c>
      <c r="AA33" s="102">
        <v>97502.61</v>
      </c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>
        <v>0</v>
      </c>
      <c r="AH33" s="102">
        <v>0</v>
      </c>
      <c r="AI33" s="102">
        <v>0</v>
      </c>
      <c r="AJ33" s="102">
        <v>0</v>
      </c>
      <c r="AK33" s="102">
        <v>0</v>
      </c>
      <c r="AL33" s="102">
        <v>0</v>
      </c>
      <c r="AM33" s="102">
        <v>0</v>
      </c>
      <c r="AN33" s="102">
        <v>0</v>
      </c>
      <c r="AO33" s="102">
        <v>0</v>
      </c>
      <c r="AP33" s="102">
        <v>0</v>
      </c>
      <c r="AQ33" s="102">
        <v>0</v>
      </c>
      <c r="AR33" s="102">
        <v>0</v>
      </c>
      <c r="AS33" s="102">
        <v>0</v>
      </c>
      <c r="AT33" s="102">
        <v>0</v>
      </c>
      <c r="AU33" s="102">
        <f t="shared" si="0"/>
        <v>0</v>
      </c>
      <c r="AV33" s="102">
        <v>34114.559999999998</v>
      </c>
      <c r="AW33" s="102">
        <v>97502.61</v>
      </c>
      <c r="AX33" s="103">
        <v>83</v>
      </c>
      <c r="AY33" s="103">
        <v>360</v>
      </c>
      <c r="AZ33" s="102">
        <v>319578.76500000001</v>
      </c>
      <c r="BA33" s="102">
        <v>94050</v>
      </c>
      <c r="BB33" s="104">
        <v>90</v>
      </c>
      <c r="BC33" s="104">
        <v>81.981933014354098</v>
      </c>
      <c r="BD33" s="104">
        <v>11.05</v>
      </c>
      <c r="BE33" s="104"/>
      <c r="BF33" s="100" t="s">
        <v>412</v>
      </c>
      <c r="BG33" s="97"/>
      <c r="BH33" s="100" t="s">
        <v>450</v>
      </c>
      <c r="BI33" s="100" t="s">
        <v>451</v>
      </c>
      <c r="BJ33" s="100" t="s">
        <v>452</v>
      </c>
      <c r="BK33" s="100" t="s">
        <v>416</v>
      </c>
      <c r="BL33" s="98" t="s">
        <v>11</v>
      </c>
      <c r="BM33" s="104">
        <v>680630.4903528</v>
      </c>
      <c r="BN33" s="98" t="s">
        <v>339</v>
      </c>
      <c r="BO33" s="104"/>
      <c r="BP33" s="105">
        <v>37273</v>
      </c>
      <c r="BQ33" s="105">
        <v>48230</v>
      </c>
      <c r="BR33" s="104">
        <v>45832.99</v>
      </c>
      <c r="BS33" s="104">
        <v>148</v>
      </c>
      <c r="BT33" s="104">
        <v>70.53</v>
      </c>
    </row>
    <row r="34" spans="1:72" s="94" customFormat="1" ht="18.2" customHeight="1" x14ac:dyDescent="0.15">
      <c r="A34" s="106">
        <v>32</v>
      </c>
      <c r="B34" s="107" t="s">
        <v>158</v>
      </c>
      <c r="C34" s="107" t="s">
        <v>411</v>
      </c>
      <c r="D34" s="108">
        <v>45261</v>
      </c>
      <c r="E34" s="109" t="s">
        <v>453</v>
      </c>
      <c r="F34" s="110">
        <v>0</v>
      </c>
      <c r="G34" s="110">
        <v>0</v>
      </c>
      <c r="H34" s="111">
        <v>40706.39</v>
      </c>
      <c r="I34" s="111">
        <v>0</v>
      </c>
      <c r="J34" s="111">
        <v>0</v>
      </c>
      <c r="K34" s="111">
        <v>40706.39</v>
      </c>
      <c r="L34" s="111">
        <v>365.15</v>
      </c>
      <c r="M34" s="111">
        <v>0</v>
      </c>
      <c r="N34" s="111">
        <v>0</v>
      </c>
      <c r="O34" s="111">
        <v>0</v>
      </c>
      <c r="P34" s="111">
        <v>365.15</v>
      </c>
      <c r="Q34" s="111">
        <v>0</v>
      </c>
      <c r="R34" s="111">
        <v>0</v>
      </c>
      <c r="S34" s="111">
        <v>40341.24</v>
      </c>
      <c r="T34" s="111">
        <v>0</v>
      </c>
      <c r="U34" s="111">
        <v>359.32</v>
      </c>
      <c r="V34" s="111">
        <v>0</v>
      </c>
      <c r="W34" s="111">
        <v>0</v>
      </c>
      <c r="X34" s="111">
        <v>359.32</v>
      </c>
      <c r="Y34" s="111">
        <v>0</v>
      </c>
      <c r="Z34" s="111">
        <v>0</v>
      </c>
      <c r="AA34" s="111">
        <v>0</v>
      </c>
      <c r="AB34" s="111">
        <v>0</v>
      </c>
      <c r="AC34" s="111">
        <v>0</v>
      </c>
      <c r="AD34" s="111">
        <v>0</v>
      </c>
      <c r="AE34" s="111">
        <v>0</v>
      </c>
      <c r="AF34" s="111">
        <v>0</v>
      </c>
      <c r="AG34" s="111">
        <v>0</v>
      </c>
      <c r="AH34" s="111">
        <v>0</v>
      </c>
      <c r="AI34" s="111">
        <v>0</v>
      </c>
      <c r="AJ34" s="111">
        <v>132</v>
      </c>
      <c r="AK34" s="111">
        <v>0</v>
      </c>
      <c r="AL34" s="111">
        <v>0</v>
      </c>
      <c r="AM34" s="111">
        <v>0</v>
      </c>
      <c r="AN34" s="111">
        <v>0</v>
      </c>
      <c r="AO34" s="111">
        <v>94.21</v>
      </c>
      <c r="AP34" s="111">
        <v>0.1</v>
      </c>
      <c r="AQ34" s="111">
        <v>0</v>
      </c>
      <c r="AR34" s="111">
        <v>0</v>
      </c>
      <c r="AS34" s="111">
        <v>6.9228999999999999E-2</v>
      </c>
      <c r="AT34" s="111">
        <v>0</v>
      </c>
      <c r="AU34" s="111">
        <f t="shared" si="0"/>
        <v>950.71077100000002</v>
      </c>
      <c r="AV34" s="111">
        <v>0</v>
      </c>
      <c r="AW34" s="111">
        <v>0</v>
      </c>
      <c r="AX34" s="112">
        <v>80</v>
      </c>
      <c r="AY34" s="112">
        <v>360</v>
      </c>
      <c r="AZ34" s="111">
        <v>243982.64</v>
      </c>
      <c r="BA34" s="111">
        <v>79200</v>
      </c>
      <c r="BB34" s="113">
        <v>90</v>
      </c>
      <c r="BC34" s="113">
        <v>45.8423181818182</v>
      </c>
      <c r="BD34" s="113">
        <v>10.5</v>
      </c>
      <c r="BE34" s="113"/>
      <c r="BF34" s="109" t="s">
        <v>412</v>
      </c>
      <c r="BG34" s="106"/>
      <c r="BH34" s="109" t="s">
        <v>454</v>
      </c>
      <c r="BI34" s="109" t="s">
        <v>455</v>
      </c>
      <c r="BJ34" s="109" t="s">
        <v>456</v>
      </c>
      <c r="BK34" s="109" t="s">
        <v>139</v>
      </c>
      <c r="BL34" s="107" t="s">
        <v>11</v>
      </c>
      <c r="BM34" s="113">
        <v>320498.64601560001</v>
      </c>
      <c r="BN34" s="107" t="s">
        <v>339</v>
      </c>
      <c r="BO34" s="113"/>
      <c r="BP34" s="114">
        <v>36650</v>
      </c>
      <c r="BQ34" s="114">
        <v>47607</v>
      </c>
      <c r="BR34" s="113">
        <v>226.31</v>
      </c>
      <c r="BS34" s="113">
        <v>132</v>
      </c>
      <c r="BT34" s="113">
        <v>0</v>
      </c>
    </row>
    <row r="35" spans="1:72" s="94" customFormat="1" ht="18.2" customHeight="1" x14ac:dyDescent="0.15">
      <c r="A35" s="97">
        <v>33</v>
      </c>
      <c r="B35" s="98" t="s">
        <v>158</v>
      </c>
      <c r="C35" s="98" t="s">
        <v>411</v>
      </c>
      <c r="D35" s="99">
        <v>45261</v>
      </c>
      <c r="E35" s="100" t="s">
        <v>457</v>
      </c>
      <c r="F35" s="101">
        <v>3</v>
      </c>
      <c r="G35" s="101">
        <v>5</v>
      </c>
      <c r="H35" s="102">
        <v>40195.839999999997</v>
      </c>
      <c r="I35" s="102">
        <v>2117.5300000000002</v>
      </c>
      <c r="J35" s="102">
        <v>0</v>
      </c>
      <c r="K35" s="102">
        <v>42313.37</v>
      </c>
      <c r="L35" s="102">
        <v>364.33</v>
      </c>
      <c r="M35" s="102">
        <v>0</v>
      </c>
      <c r="N35" s="102">
        <v>0</v>
      </c>
      <c r="O35" s="102">
        <v>1154.33</v>
      </c>
      <c r="P35" s="102">
        <v>0</v>
      </c>
      <c r="Q35" s="102">
        <v>0</v>
      </c>
      <c r="R35" s="102">
        <v>0</v>
      </c>
      <c r="S35" s="102">
        <v>41159.040000000001</v>
      </c>
      <c r="T35" s="102">
        <v>2229.29</v>
      </c>
      <c r="U35" s="102">
        <v>360.14</v>
      </c>
      <c r="V35" s="102">
        <v>0</v>
      </c>
      <c r="W35" s="102">
        <v>1099.27</v>
      </c>
      <c r="X35" s="102">
        <v>0</v>
      </c>
      <c r="Y35" s="102">
        <v>0</v>
      </c>
      <c r="Z35" s="102">
        <v>0</v>
      </c>
      <c r="AA35" s="102">
        <v>1490.16</v>
      </c>
      <c r="AB35" s="102">
        <v>0</v>
      </c>
      <c r="AC35" s="102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396</v>
      </c>
      <c r="AK35" s="102">
        <v>0</v>
      </c>
      <c r="AL35" s="102">
        <v>0</v>
      </c>
      <c r="AM35" s="102">
        <v>137.71</v>
      </c>
      <c r="AN35" s="102">
        <v>0</v>
      </c>
      <c r="AO35" s="102">
        <v>282.63</v>
      </c>
      <c r="AP35" s="102">
        <v>0.87</v>
      </c>
      <c r="AQ35" s="102">
        <v>0</v>
      </c>
      <c r="AR35" s="102">
        <v>0</v>
      </c>
      <c r="AS35" s="102">
        <v>2.5170000000000001E-3</v>
      </c>
      <c r="AT35" s="102">
        <v>0</v>
      </c>
      <c r="AU35" s="102">
        <f t="shared" si="0"/>
        <v>3070.807483</v>
      </c>
      <c r="AV35" s="102">
        <v>1327.53</v>
      </c>
      <c r="AW35" s="102">
        <v>1490.16</v>
      </c>
      <c r="AX35" s="103">
        <v>80</v>
      </c>
      <c r="AY35" s="103">
        <v>360</v>
      </c>
      <c r="AZ35" s="102">
        <v>245338.72</v>
      </c>
      <c r="BA35" s="102">
        <v>79200</v>
      </c>
      <c r="BB35" s="104">
        <v>90</v>
      </c>
      <c r="BC35" s="104">
        <v>46.771636363636397</v>
      </c>
      <c r="BD35" s="104">
        <v>10.5</v>
      </c>
      <c r="BE35" s="104"/>
      <c r="BF35" s="100" t="s">
        <v>412</v>
      </c>
      <c r="BG35" s="97"/>
      <c r="BH35" s="100" t="s">
        <v>454</v>
      </c>
      <c r="BI35" s="100" t="s">
        <v>455</v>
      </c>
      <c r="BJ35" s="100" t="s">
        <v>456</v>
      </c>
      <c r="BK35" s="100" t="s">
        <v>434</v>
      </c>
      <c r="BL35" s="98" t="s">
        <v>11</v>
      </c>
      <c r="BM35" s="104">
        <v>326995.81349759997</v>
      </c>
      <c r="BN35" s="98" t="s">
        <v>339</v>
      </c>
      <c r="BO35" s="104"/>
      <c r="BP35" s="105">
        <v>36689</v>
      </c>
      <c r="BQ35" s="105">
        <v>47646</v>
      </c>
      <c r="BR35" s="104">
        <v>1016.44</v>
      </c>
      <c r="BS35" s="104">
        <v>132</v>
      </c>
      <c r="BT35" s="104">
        <v>45.87</v>
      </c>
    </row>
    <row r="36" spans="1:72" s="94" customFormat="1" ht="18.2" customHeight="1" x14ac:dyDescent="0.15">
      <c r="A36" s="106">
        <v>34</v>
      </c>
      <c r="B36" s="107" t="s">
        <v>158</v>
      </c>
      <c r="C36" s="107" t="s">
        <v>411</v>
      </c>
      <c r="D36" s="108">
        <v>45261</v>
      </c>
      <c r="E36" s="109" t="s">
        <v>458</v>
      </c>
      <c r="F36" s="110">
        <v>0</v>
      </c>
      <c r="G36" s="110">
        <v>0</v>
      </c>
      <c r="H36" s="111">
        <v>44535.7</v>
      </c>
      <c r="I36" s="111">
        <v>0</v>
      </c>
      <c r="J36" s="111">
        <v>0</v>
      </c>
      <c r="K36" s="111">
        <v>44535.7</v>
      </c>
      <c r="L36" s="111">
        <v>419.23</v>
      </c>
      <c r="M36" s="111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0</v>
      </c>
      <c r="S36" s="111">
        <v>44535.7</v>
      </c>
      <c r="T36" s="111">
        <v>0</v>
      </c>
      <c r="U36" s="111">
        <v>393.29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393.29</v>
      </c>
      <c r="AB36" s="111">
        <v>0</v>
      </c>
      <c r="AC36" s="111">
        <v>0</v>
      </c>
      <c r="AD36" s="111">
        <v>0</v>
      </c>
      <c r="AE36" s="111">
        <v>0</v>
      </c>
      <c r="AF36" s="111">
        <v>0</v>
      </c>
      <c r="AG36" s="111">
        <v>0</v>
      </c>
      <c r="AH36" s="111">
        <v>0</v>
      </c>
      <c r="AI36" s="111">
        <v>0</v>
      </c>
      <c r="AJ36" s="111">
        <v>0</v>
      </c>
      <c r="AK36" s="111">
        <v>0</v>
      </c>
      <c r="AL36" s="111">
        <v>0</v>
      </c>
      <c r="AM36" s="111">
        <v>0</v>
      </c>
      <c r="AN36" s="111">
        <v>0</v>
      </c>
      <c r="AO36" s="111">
        <v>0</v>
      </c>
      <c r="AP36" s="111">
        <v>0.04</v>
      </c>
      <c r="AQ36" s="111">
        <v>0</v>
      </c>
      <c r="AR36" s="111">
        <v>0</v>
      </c>
      <c r="AS36" s="111">
        <v>3.7761000000000003E-2</v>
      </c>
      <c r="AT36" s="111">
        <v>0</v>
      </c>
      <c r="AU36" s="111">
        <f t="shared" si="0"/>
        <v>2.2389999999999979E-3</v>
      </c>
      <c r="AV36" s="111">
        <v>419.23</v>
      </c>
      <c r="AW36" s="111">
        <v>393.29</v>
      </c>
      <c r="AX36" s="112">
        <v>76</v>
      </c>
      <c r="AY36" s="112">
        <v>360</v>
      </c>
      <c r="AZ36" s="111">
        <v>284342.40999999997</v>
      </c>
      <c r="BA36" s="111">
        <v>88825</v>
      </c>
      <c r="BB36" s="113">
        <v>85</v>
      </c>
      <c r="BC36" s="113">
        <v>42.617894736842103</v>
      </c>
      <c r="BD36" s="113">
        <v>10.5</v>
      </c>
      <c r="BE36" s="113"/>
      <c r="BF36" s="109" t="s">
        <v>412</v>
      </c>
      <c r="BG36" s="106"/>
      <c r="BH36" s="109" t="s">
        <v>454</v>
      </c>
      <c r="BI36" s="109" t="s">
        <v>455</v>
      </c>
      <c r="BJ36" s="109" t="s">
        <v>456</v>
      </c>
      <c r="BK36" s="109" t="s">
        <v>139</v>
      </c>
      <c r="BL36" s="107" t="s">
        <v>11</v>
      </c>
      <c r="BM36" s="113">
        <v>353822.330433</v>
      </c>
      <c r="BN36" s="107" t="s">
        <v>339</v>
      </c>
      <c r="BO36" s="113"/>
      <c r="BP36" s="114">
        <v>36570</v>
      </c>
      <c r="BQ36" s="114">
        <v>47528</v>
      </c>
      <c r="BR36" s="113">
        <v>507.7</v>
      </c>
      <c r="BS36" s="113">
        <v>148</v>
      </c>
      <c r="BT36" s="113">
        <v>0</v>
      </c>
    </row>
    <row r="37" spans="1:72" s="94" customFormat="1" ht="18.2" customHeight="1" x14ac:dyDescent="0.15">
      <c r="A37" s="97">
        <v>35</v>
      </c>
      <c r="B37" s="98" t="s">
        <v>158</v>
      </c>
      <c r="C37" s="98" t="s">
        <v>411</v>
      </c>
      <c r="D37" s="99">
        <v>45261</v>
      </c>
      <c r="E37" s="100" t="s">
        <v>459</v>
      </c>
      <c r="F37" s="101">
        <v>0</v>
      </c>
      <c r="G37" s="101">
        <v>0</v>
      </c>
      <c r="H37" s="102">
        <v>44850.96</v>
      </c>
      <c r="I37" s="102">
        <v>0</v>
      </c>
      <c r="J37" s="102">
        <v>0</v>
      </c>
      <c r="K37" s="102">
        <v>44850.96</v>
      </c>
      <c r="L37" s="102">
        <v>420.07</v>
      </c>
      <c r="M37" s="102">
        <v>0</v>
      </c>
      <c r="N37" s="102">
        <v>0</v>
      </c>
      <c r="O37" s="102">
        <v>0</v>
      </c>
      <c r="P37" s="102">
        <v>420.07</v>
      </c>
      <c r="Q37" s="102">
        <v>0</v>
      </c>
      <c r="R37" s="102">
        <v>0</v>
      </c>
      <c r="S37" s="102">
        <v>44430.89</v>
      </c>
      <c r="T37" s="102">
        <v>0</v>
      </c>
      <c r="U37" s="102">
        <v>392.45</v>
      </c>
      <c r="V37" s="102">
        <v>0</v>
      </c>
      <c r="W37" s="102">
        <v>0</v>
      </c>
      <c r="X37" s="102">
        <v>392.45</v>
      </c>
      <c r="Y37" s="102">
        <v>0</v>
      </c>
      <c r="Z37" s="102">
        <v>0</v>
      </c>
      <c r="AA37" s="102">
        <v>0</v>
      </c>
      <c r="AB37" s="102">
        <v>148</v>
      </c>
      <c r="AC37" s="102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105.66</v>
      </c>
      <c r="AI37" s="102">
        <v>0.26</v>
      </c>
      <c r="AJ37" s="102">
        <v>0</v>
      </c>
      <c r="AK37" s="102">
        <v>0</v>
      </c>
      <c r="AL37" s="102">
        <v>0</v>
      </c>
      <c r="AM37" s="102">
        <v>0</v>
      </c>
      <c r="AN37" s="102">
        <v>0</v>
      </c>
      <c r="AO37" s="102">
        <v>0</v>
      </c>
      <c r="AP37" s="102">
        <v>0</v>
      </c>
      <c r="AQ37" s="102">
        <v>2.9000000000000001E-2</v>
      </c>
      <c r="AR37" s="102">
        <v>0</v>
      </c>
      <c r="AS37" s="102">
        <v>0</v>
      </c>
      <c r="AT37" s="102">
        <v>0</v>
      </c>
      <c r="AU37" s="102">
        <f t="shared" si="0"/>
        <v>1066.4690000000001</v>
      </c>
      <c r="AV37" s="102">
        <v>0</v>
      </c>
      <c r="AW37" s="102">
        <v>0</v>
      </c>
      <c r="AX37" s="103">
        <v>76</v>
      </c>
      <c r="AY37" s="103">
        <v>360</v>
      </c>
      <c r="AZ37" s="102">
        <v>285060.32500000001</v>
      </c>
      <c r="BA37" s="102">
        <v>88825</v>
      </c>
      <c r="BB37" s="104">
        <v>85</v>
      </c>
      <c r="BC37" s="104">
        <v>42.517598086124401</v>
      </c>
      <c r="BD37" s="104">
        <v>10.5</v>
      </c>
      <c r="BE37" s="104"/>
      <c r="BF37" s="100" t="s">
        <v>412</v>
      </c>
      <c r="BG37" s="97"/>
      <c r="BH37" s="100" t="s">
        <v>454</v>
      </c>
      <c r="BI37" s="100" t="s">
        <v>455</v>
      </c>
      <c r="BJ37" s="100" t="s">
        <v>456</v>
      </c>
      <c r="BK37" s="100" t="s">
        <v>139</v>
      </c>
      <c r="BL37" s="98" t="s">
        <v>11</v>
      </c>
      <c r="BM37" s="104">
        <v>352989.6474741</v>
      </c>
      <c r="BN37" s="98" t="s">
        <v>339</v>
      </c>
      <c r="BO37" s="104"/>
      <c r="BP37" s="105">
        <v>36577</v>
      </c>
      <c r="BQ37" s="105">
        <v>47535</v>
      </c>
      <c r="BR37" s="104">
        <v>0</v>
      </c>
      <c r="BS37" s="104">
        <v>148</v>
      </c>
      <c r="BT37" s="104">
        <v>0</v>
      </c>
    </row>
    <row r="38" spans="1:72" s="94" customFormat="1" ht="18.2" customHeight="1" x14ac:dyDescent="0.15">
      <c r="A38" s="106">
        <v>36</v>
      </c>
      <c r="B38" s="107" t="s">
        <v>158</v>
      </c>
      <c r="C38" s="107" t="s">
        <v>411</v>
      </c>
      <c r="D38" s="108">
        <v>45261</v>
      </c>
      <c r="E38" s="109" t="s">
        <v>460</v>
      </c>
      <c r="F38" s="110">
        <v>0</v>
      </c>
      <c r="G38" s="110">
        <v>0</v>
      </c>
      <c r="H38" s="111">
        <v>2880.22</v>
      </c>
      <c r="I38" s="111">
        <v>0</v>
      </c>
      <c r="J38" s="111">
        <v>0</v>
      </c>
      <c r="K38" s="111">
        <v>2880.22</v>
      </c>
      <c r="L38" s="111">
        <v>788.62</v>
      </c>
      <c r="M38" s="111">
        <v>0</v>
      </c>
      <c r="N38" s="111">
        <v>0</v>
      </c>
      <c r="O38" s="111">
        <v>0</v>
      </c>
      <c r="P38" s="111">
        <v>788.62</v>
      </c>
      <c r="Q38" s="111">
        <v>148.6</v>
      </c>
      <c r="R38" s="111">
        <v>0</v>
      </c>
      <c r="S38" s="111">
        <v>1943</v>
      </c>
      <c r="T38" s="111">
        <v>0</v>
      </c>
      <c r="U38" s="111">
        <v>23.9</v>
      </c>
      <c r="V38" s="111">
        <v>0</v>
      </c>
      <c r="W38" s="111">
        <v>0</v>
      </c>
      <c r="X38" s="111">
        <v>23.9</v>
      </c>
      <c r="Y38" s="111">
        <v>0</v>
      </c>
      <c r="Z38" s="111">
        <v>0</v>
      </c>
      <c r="AA38" s="111">
        <v>0</v>
      </c>
      <c r="AB38" s="111">
        <v>148</v>
      </c>
      <c r="AC38" s="111">
        <v>0</v>
      </c>
      <c r="AD38" s="111">
        <v>0</v>
      </c>
      <c r="AE38" s="111">
        <v>0</v>
      </c>
      <c r="AF38" s="111">
        <v>0</v>
      </c>
      <c r="AG38" s="111">
        <v>0</v>
      </c>
      <c r="AH38" s="111">
        <v>105.66</v>
      </c>
      <c r="AI38" s="111">
        <v>0.3</v>
      </c>
      <c r="AJ38" s="111">
        <v>0</v>
      </c>
      <c r="AK38" s="111">
        <v>0</v>
      </c>
      <c r="AL38" s="111">
        <v>0</v>
      </c>
      <c r="AM38" s="111">
        <v>0</v>
      </c>
      <c r="AN38" s="111">
        <v>0</v>
      </c>
      <c r="AO38" s="111">
        <v>0</v>
      </c>
      <c r="AP38" s="111">
        <v>0</v>
      </c>
      <c r="AQ38" s="111">
        <v>0</v>
      </c>
      <c r="AR38" s="111">
        <v>0</v>
      </c>
      <c r="AS38" s="111">
        <v>0.112025</v>
      </c>
      <c r="AT38" s="111">
        <v>0</v>
      </c>
      <c r="AU38" s="111">
        <f t="shared" si="0"/>
        <v>1214.967975</v>
      </c>
      <c r="AV38" s="111">
        <v>0</v>
      </c>
      <c r="AW38" s="111">
        <v>0</v>
      </c>
      <c r="AX38" s="112">
        <v>84</v>
      </c>
      <c r="AY38" s="112">
        <v>360</v>
      </c>
      <c r="AZ38" s="111">
        <v>298098.78999999998</v>
      </c>
      <c r="BA38" s="111">
        <v>88825</v>
      </c>
      <c r="BB38" s="113">
        <v>85</v>
      </c>
      <c r="BC38" s="113">
        <v>1.8593301435406699</v>
      </c>
      <c r="BD38" s="113">
        <v>10.5</v>
      </c>
      <c r="BE38" s="113"/>
      <c r="BF38" s="109" t="s">
        <v>412</v>
      </c>
      <c r="BG38" s="106"/>
      <c r="BH38" s="109" t="s">
        <v>435</v>
      </c>
      <c r="BI38" s="109" t="s">
        <v>436</v>
      </c>
      <c r="BJ38" s="109" t="s">
        <v>437</v>
      </c>
      <c r="BK38" s="109" t="s">
        <v>139</v>
      </c>
      <c r="BL38" s="107" t="s">
        <v>11</v>
      </c>
      <c r="BM38" s="113">
        <v>15436.532670000001</v>
      </c>
      <c r="BN38" s="107" t="s">
        <v>339</v>
      </c>
      <c r="BO38" s="113"/>
      <c r="BP38" s="114">
        <v>36812</v>
      </c>
      <c r="BQ38" s="114">
        <v>47769</v>
      </c>
      <c r="BR38" s="113">
        <v>0</v>
      </c>
      <c r="BS38" s="113">
        <v>148</v>
      </c>
      <c r="BT38" s="113">
        <v>0</v>
      </c>
    </row>
    <row r="39" spans="1:72" s="94" customFormat="1" ht="18.2" customHeight="1" x14ac:dyDescent="0.15">
      <c r="A39" s="97">
        <v>37</v>
      </c>
      <c r="B39" s="98" t="s">
        <v>158</v>
      </c>
      <c r="C39" s="98" t="s">
        <v>411</v>
      </c>
      <c r="D39" s="99">
        <v>45261</v>
      </c>
      <c r="E39" s="100" t="s">
        <v>181</v>
      </c>
      <c r="F39" s="101">
        <v>94</v>
      </c>
      <c r="G39" s="101">
        <v>93</v>
      </c>
      <c r="H39" s="102">
        <v>46199.21</v>
      </c>
      <c r="I39" s="102">
        <v>26085.95</v>
      </c>
      <c r="J39" s="102">
        <v>0</v>
      </c>
      <c r="K39" s="102">
        <v>72285.16</v>
      </c>
      <c r="L39" s="102">
        <v>408.31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72285.16</v>
      </c>
      <c r="T39" s="102">
        <v>50120.26</v>
      </c>
      <c r="U39" s="102">
        <v>404.21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50524.47</v>
      </c>
      <c r="AB39" s="102">
        <v>0</v>
      </c>
      <c r="AC39" s="102">
        <v>0</v>
      </c>
      <c r="AD39" s="102">
        <v>0</v>
      </c>
      <c r="AE39" s="102">
        <v>0</v>
      </c>
      <c r="AF39" s="102">
        <v>0</v>
      </c>
      <c r="AG39" s="102">
        <v>0</v>
      </c>
      <c r="AH39" s="102">
        <v>0</v>
      </c>
      <c r="AI39" s="102">
        <v>0</v>
      </c>
      <c r="AJ39" s="102">
        <v>0</v>
      </c>
      <c r="AK39" s="102">
        <v>0</v>
      </c>
      <c r="AL39" s="102">
        <v>0</v>
      </c>
      <c r="AM39" s="102">
        <v>0</v>
      </c>
      <c r="AN39" s="102">
        <v>0</v>
      </c>
      <c r="AO39" s="102">
        <v>0</v>
      </c>
      <c r="AP39" s="102">
        <v>0</v>
      </c>
      <c r="AQ39" s="102">
        <v>0</v>
      </c>
      <c r="AR39" s="102">
        <v>0</v>
      </c>
      <c r="AS39" s="102">
        <v>0</v>
      </c>
      <c r="AT39" s="102">
        <v>0</v>
      </c>
      <c r="AU39" s="102">
        <f t="shared" si="0"/>
        <v>0</v>
      </c>
      <c r="AV39" s="102">
        <v>26494.26</v>
      </c>
      <c r="AW39" s="102">
        <v>50524.47</v>
      </c>
      <c r="AX39" s="103">
        <v>79</v>
      </c>
      <c r="AY39" s="103">
        <v>360</v>
      </c>
      <c r="AZ39" s="102">
        <v>290259.20000000001</v>
      </c>
      <c r="BA39" s="102">
        <v>88825</v>
      </c>
      <c r="BB39" s="104">
        <v>85</v>
      </c>
      <c r="BC39" s="104">
        <v>69.172401913875603</v>
      </c>
      <c r="BD39" s="104">
        <v>10.5</v>
      </c>
      <c r="BE39" s="104"/>
      <c r="BF39" s="100" t="s">
        <v>412</v>
      </c>
      <c r="BG39" s="97"/>
      <c r="BH39" s="100" t="s">
        <v>454</v>
      </c>
      <c r="BI39" s="100" t="s">
        <v>455</v>
      </c>
      <c r="BJ39" s="100" t="s">
        <v>456</v>
      </c>
      <c r="BK39" s="100" t="s">
        <v>416</v>
      </c>
      <c r="BL39" s="98" t="s">
        <v>11</v>
      </c>
      <c r="BM39" s="104">
        <v>574283.18780039996</v>
      </c>
      <c r="BN39" s="98" t="s">
        <v>339</v>
      </c>
      <c r="BO39" s="104"/>
      <c r="BP39" s="105">
        <v>36659</v>
      </c>
      <c r="BQ39" s="105">
        <v>47616</v>
      </c>
      <c r="BR39" s="104">
        <v>26540.02</v>
      </c>
      <c r="BS39" s="104">
        <v>148</v>
      </c>
      <c r="BT39" s="104">
        <v>46.04</v>
      </c>
    </row>
    <row r="40" spans="1:72" s="94" customFormat="1" ht="18.2" customHeight="1" x14ac:dyDescent="0.15">
      <c r="A40" s="106">
        <v>38</v>
      </c>
      <c r="B40" s="107" t="s">
        <v>158</v>
      </c>
      <c r="C40" s="107" t="s">
        <v>411</v>
      </c>
      <c r="D40" s="108">
        <v>45261</v>
      </c>
      <c r="E40" s="109" t="s">
        <v>461</v>
      </c>
      <c r="F40" s="110">
        <v>0</v>
      </c>
      <c r="G40" s="110">
        <v>0</v>
      </c>
      <c r="H40" s="111">
        <v>46195.82</v>
      </c>
      <c r="I40" s="111">
        <v>0</v>
      </c>
      <c r="J40" s="111">
        <v>0</v>
      </c>
      <c r="K40" s="111">
        <v>46195.82</v>
      </c>
      <c r="L40" s="111">
        <v>408.31</v>
      </c>
      <c r="M40" s="111">
        <v>0</v>
      </c>
      <c r="N40" s="111">
        <v>0</v>
      </c>
      <c r="O40" s="111">
        <v>0</v>
      </c>
      <c r="P40" s="111">
        <v>408.31</v>
      </c>
      <c r="Q40" s="111">
        <v>0</v>
      </c>
      <c r="R40" s="111">
        <v>0</v>
      </c>
      <c r="S40" s="111">
        <v>45787.51</v>
      </c>
      <c r="T40" s="111">
        <v>0</v>
      </c>
      <c r="U40" s="111">
        <v>404.21</v>
      </c>
      <c r="V40" s="111">
        <v>0</v>
      </c>
      <c r="W40" s="111">
        <v>0</v>
      </c>
      <c r="X40" s="111">
        <v>404.21</v>
      </c>
      <c r="Y40" s="111">
        <v>0</v>
      </c>
      <c r="Z40" s="111">
        <v>0</v>
      </c>
      <c r="AA40" s="111">
        <v>0</v>
      </c>
      <c r="AB40" s="111">
        <v>148</v>
      </c>
      <c r="AC40" s="111">
        <v>0</v>
      </c>
      <c r="AD40" s="111">
        <v>0</v>
      </c>
      <c r="AE40" s="111">
        <v>0</v>
      </c>
      <c r="AF40" s="111">
        <v>0</v>
      </c>
      <c r="AG40" s="111">
        <v>0</v>
      </c>
      <c r="AH40" s="111">
        <v>105.66</v>
      </c>
      <c r="AI40" s="111">
        <v>0.21</v>
      </c>
      <c r="AJ40" s="111">
        <v>0</v>
      </c>
      <c r="AK40" s="111">
        <v>0</v>
      </c>
      <c r="AL40" s="111">
        <v>0</v>
      </c>
      <c r="AM40" s="111">
        <v>0</v>
      </c>
      <c r="AN40" s="111">
        <v>0</v>
      </c>
      <c r="AO40" s="111">
        <v>0</v>
      </c>
      <c r="AP40" s="111">
        <v>0</v>
      </c>
      <c r="AQ40" s="111">
        <v>0</v>
      </c>
      <c r="AR40" s="111">
        <v>0</v>
      </c>
      <c r="AS40" s="111">
        <v>1020.3720980000001</v>
      </c>
      <c r="AT40" s="111">
        <v>0</v>
      </c>
      <c r="AU40" s="111">
        <f t="shared" si="0"/>
        <v>46.017901999999822</v>
      </c>
      <c r="AV40" s="111">
        <v>0</v>
      </c>
      <c r="AW40" s="111">
        <v>0</v>
      </c>
      <c r="AX40" s="112">
        <v>79</v>
      </c>
      <c r="AY40" s="112">
        <v>360</v>
      </c>
      <c r="AZ40" s="111">
        <v>290259.20000000001</v>
      </c>
      <c r="BA40" s="111">
        <v>88825</v>
      </c>
      <c r="BB40" s="113">
        <v>85</v>
      </c>
      <c r="BC40" s="113">
        <v>43.815799043062199</v>
      </c>
      <c r="BD40" s="113">
        <v>10.5</v>
      </c>
      <c r="BE40" s="113"/>
      <c r="BF40" s="109" t="s">
        <v>412</v>
      </c>
      <c r="BG40" s="106"/>
      <c r="BH40" s="109" t="s">
        <v>454</v>
      </c>
      <c r="BI40" s="109" t="s">
        <v>455</v>
      </c>
      <c r="BJ40" s="109" t="s">
        <v>456</v>
      </c>
      <c r="BK40" s="109" t="s">
        <v>139</v>
      </c>
      <c r="BL40" s="107" t="s">
        <v>11</v>
      </c>
      <c r="BM40" s="113">
        <v>363767.57282190002</v>
      </c>
      <c r="BN40" s="107" t="s">
        <v>339</v>
      </c>
      <c r="BO40" s="113"/>
      <c r="BP40" s="114">
        <v>36659</v>
      </c>
      <c r="BQ40" s="114">
        <v>47616</v>
      </c>
      <c r="BR40" s="113">
        <v>0</v>
      </c>
      <c r="BS40" s="113">
        <v>148</v>
      </c>
      <c r="BT40" s="113">
        <v>0</v>
      </c>
    </row>
    <row r="41" spans="1:72" s="94" customFormat="1" ht="18.2" customHeight="1" x14ac:dyDescent="0.15">
      <c r="A41" s="97">
        <v>39</v>
      </c>
      <c r="B41" s="98" t="s">
        <v>158</v>
      </c>
      <c r="C41" s="98" t="s">
        <v>411</v>
      </c>
      <c r="D41" s="99">
        <v>45261</v>
      </c>
      <c r="E41" s="100" t="s">
        <v>182</v>
      </c>
      <c r="F41" s="101">
        <v>31</v>
      </c>
      <c r="G41" s="101">
        <v>30</v>
      </c>
      <c r="H41" s="102">
        <v>26092.95</v>
      </c>
      <c r="I41" s="102">
        <v>15405.03</v>
      </c>
      <c r="J41" s="102">
        <v>0</v>
      </c>
      <c r="K41" s="102">
        <v>41497.980000000003</v>
      </c>
      <c r="L41" s="102">
        <v>584.25</v>
      </c>
      <c r="M41" s="102">
        <v>0</v>
      </c>
      <c r="N41" s="102">
        <v>0</v>
      </c>
      <c r="O41" s="102">
        <v>0</v>
      </c>
      <c r="P41" s="102">
        <v>0</v>
      </c>
      <c r="Q41" s="102">
        <v>0</v>
      </c>
      <c r="R41" s="102">
        <v>0</v>
      </c>
      <c r="S41" s="102">
        <v>41497.980000000003</v>
      </c>
      <c r="T41" s="102">
        <v>9023.4</v>
      </c>
      <c r="U41" s="102">
        <v>228.27</v>
      </c>
      <c r="V41" s="102">
        <v>0</v>
      </c>
      <c r="W41" s="102">
        <v>0</v>
      </c>
      <c r="X41" s="102">
        <v>0</v>
      </c>
      <c r="Y41" s="102">
        <v>0</v>
      </c>
      <c r="Z41" s="102">
        <v>0</v>
      </c>
      <c r="AA41" s="102">
        <v>9251.67</v>
      </c>
      <c r="AB41" s="102">
        <v>0</v>
      </c>
      <c r="AC41" s="102">
        <v>0</v>
      </c>
      <c r="AD41" s="102">
        <v>0</v>
      </c>
      <c r="AE41" s="102">
        <v>0</v>
      </c>
      <c r="AF41" s="102">
        <v>0</v>
      </c>
      <c r="AG41" s="102">
        <v>0</v>
      </c>
      <c r="AH41" s="102">
        <v>0</v>
      </c>
      <c r="AI41" s="102">
        <v>0</v>
      </c>
      <c r="AJ41" s="102">
        <v>0</v>
      </c>
      <c r="AK41" s="102">
        <v>0</v>
      </c>
      <c r="AL41" s="102">
        <v>0</v>
      </c>
      <c r="AM41" s="102">
        <v>0</v>
      </c>
      <c r="AN41" s="102">
        <v>0</v>
      </c>
      <c r="AO41" s="102">
        <v>0</v>
      </c>
      <c r="AP41" s="102">
        <v>0</v>
      </c>
      <c r="AQ41" s="102">
        <v>0</v>
      </c>
      <c r="AR41" s="102">
        <v>0</v>
      </c>
      <c r="AS41" s="102">
        <v>0</v>
      </c>
      <c r="AT41" s="102">
        <v>0</v>
      </c>
      <c r="AU41" s="102">
        <f t="shared" si="0"/>
        <v>0</v>
      </c>
      <c r="AV41" s="102">
        <v>15989.28</v>
      </c>
      <c r="AW41" s="102">
        <v>9251.67</v>
      </c>
      <c r="AX41" s="103">
        <v>80</v>
      </c>
      <c r="AY41" s="103">
        <v>360</v>
      </c>
      <c r="AZ41" s="102">
        <v>291120.28000000003</v>
      </c>
      <c r="BA41" s="102">
        <v>88825</v>
      </c>
      <c r="BB41" s="104">
        <v>85</v>
      </c>
      <c r="BC41" s="104">
        <v>39.710985645933</v>
      </c>
      <c r="BD41" s="104">
        <v>10.5</v>
      </c>
      <c r="BE41" s="104"/>
      <c r="BF41" s="100" t="s">
        <v>412</v>
      </c>
      <c r="BG41" s="97"/>
      <c r="BH41" s="100" t="s">
        <v>454</v>
      </c>
      <c r="BI41" s="100" t="s">
        <v>455</v>
      </c>
      <c r="BJ41" s="100" t="s">
        <v>456</v>
      </c>
      <c r="BK41" s="100" t="s">
        <v>416</v>
      </c>
      <c r="BL41" s="98" t="s">
        <v>11</v>
      </c>
      <c r="BM41" s="104">
        <v>329688.58672620001</v>
      </c>
      <c r="BN41" s="98" t="s">
        <v>339</v>
      </c>
      <c r="BO41" s="104"/>
      <c r="BP41" s="105">
        <v>36682</v>
      </c>
      <c r="BQ41" s="105">
        <v>47639</v>
      </c>
      <c r="BR41" s="104">
        <v>9352.2000000000007</v>
      </c>
      <c r="BS41" s="104">
        <v>148</v>
      </c>
      <c r="BT41" s="104">
        <v>45.91</v>
      </c>
    </row>
    <row r="42" spans="1:72" s="94" customFormat="1" ht="18.2" customHeight="1" x14ac:dyDescent="0.15">
      <c r="A42" s="106">
        <v>40</v>
      </c>
      <c r="B42" s="107" t="s">
        <v>158</v>
      </c>
      <c r="C42" s="107" t="s">
        <v>411</v>
      </c>
      <c r="D42" s="108">
        <v>45261</v>
      </c>
      <c r="E42" s="109" t="s">
        <v>462</v>
      </c>
      <c r="F42" s="110">
        <v>0</v>
      </c>
      <c r="G42" s="110">
        <v>0</v>
      </c>
      <c r="H42" s="111">
        <v>49581.4</v>
      </c>
      <c r="I42" s="111">
        <v>0</v>
      </c>
      <c r="J42" s="111">
        <v>0</v>
      </c>
      <c r="K42" s="111">
        <v>49581.4</v>
      </c>
      <c r="L42" s="111">
        <v>299.83999999999997</v>
      </c>
      <c r="M42" s="111">
        <v>0</v>
      </c>
      <c r="N42" s="111">
        <v>0</v>
      </c>
      <c r="O42" s="111">
        <v>0</v>
      </c>
      <c r="P42" s="111">
        <v>299.83999999999997</v>
      </c>
      <c r="Q42" s="111">
        <v>0</v>
      </c>
      <c r="R42" s="111">
        <v>0</v>
      </c>
      <c r="S42" s="111">
        <v>49281.56</v>
      </c>
      <c r="T42" s="111">
        <v>0</v>
      </c>
      <c r="U42" s="111">
        <v>433.84</v>
      </c>
      <c r="V42" s="111">
        <v>0</v>
      </c>
      <c r="W42" s="111">
        <v>0</v>
      </c>
      <c r="X42" s="111">
        <v>433.84</v>
      </c>
      <c r="Y42" s="111">
        <v>0</v>
      </c>
      <c r="Z42" s="111">
        <v>0</v>
      </c>
      <c r="AA42" s="111">
        <v>0</v>
      </c>
      <c r="AB42" s="111">
        <v>148</v>
      </c>
      <c r="AC42" s="111">
        <v>0</v>
      </c>
      <c r="AD42" s="111">
        <v>0</v>
      </c>
      <c r="AE42" s="111">
        <v>0</v>
      </c>
      <c r="AF42" s="111">
        <v>0</v>
      </c>
      <c r="AG42" s="111">
        <v>0</v>
      </c>
      <c r="AH42" s="111">
        <v>96.98</v>
      </c>
      <c r="AI42" s="111">
        <v>0.08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1E-3</v>
      </c>
      <c r="AR42" s="111">
        <v>0</v>
      </c>
      <c r="AS42" s="111">
        <v>0</v>
      </c>
      <c r="AT42" s="111">
        <v>0</v>
      </c>
      <c r="AU42" s="111">
        <f t="shared" si="0"/>
        <v>978.74099999999999</v>
      </c>
      <c r="AV42" s="111">
        <v>0</v>
      </c>
      <c r="AW42" s="111">
        <v>0</v>
      </c>
      <c r="AX42" s="112">
        <v>103</v>
      </c>
      <c r="AY42" s="112">
        <v>360</v>
      </c>
      <c r="AZ42" s="111">
        <v>394999.98690000002</v>
      </c>
      <c r="BA42" s="111">
        <v>80206.09</v>
      </c>
      <c r="BB42" s="113">
        <v>63</v>
      </c>
      <c r="BC42" s="113">
        <v>38.709507968783903</v>
      </c>
      <c r="BD42" s="113">
        <v>10.5</v>
      </c>
      <c r="BE42" s="113"/>
      <c r="BF42" s="109" t="s">
        <v>412</v>
      </c>
      <c r="BG42" s="106"/>
      <c r="BH42" s="109" t="s">
        <v>161</v>
      </c>
      <c r="BI42" s="109" t="s">
        <v>463</v>
      </c>
      <c r="BJ42" s="109" t="s">
        <v>464</v>
      </c>
      <c r="BK42" s="109" t="s">
        <v>139</v>
      </c>
      <c r="BL42" s="107" t="s">
        <v>11</v>
      </c>
      <c r="BM42" s="113">
        <v>391526.71691640001</v>
      </c>
      <c r="BN42" s="107" t="s">
        <v>339</v>
      </c>
      <c r="BO42" s="113"/>
      <c r="BP42" s="114">
        <v>37408</v>
      </c>
      <c r="BQ42" s="114">
        <v>48366</v>
      </c>
      <c r="BR42" s="113">
        <v>0</v>
      </c>
      <c r="BS42" s="113">
        <v>148</v>
      </c>
      <c r="BT42" s="113">
        <v>0</v>
      </c>
    </row>
    <row r="43" spans="1:72" s="94" customFormat="1" ht="18.2" customHeight="1" x14ac:dyDescent="0.15">
      <c r="A43" s="97">
        <v>41</v>
      </c>
      <c r="B43" s="98" t="s">
        <v>158</v>
      </c>
      <c r="C43" s="98" t="s">
        <v>411</v>
      </c>
      <c r="D43" s="99">
        <v>45261</v>
      </c>
      <c r="E43" s="100" t="s">
        <v>468</v>
      </c>
      <c r="F43" s="101">
        <v>0</v>
      </c>
      <c r="G43" s="101">
        <v>1</v>
      </c>
      <c r="H43" s="102">
        <v>14103.97</v>
      </c>
      <c r="I43" s="102">
        <v>1442.28</v>
      </c>
      <c r="J43" s="102">
        <v>0</v>
      </c>
      <c r="K43" s="102">
        <v>15546.25</v>
      </c>
      <c r="L43" s="102">
        <v>730.62</v>
      </c>
      <c r="M43" s="102">
        <v>0</v>
      </c>
      <c r="N43" s="102">
        <v>0</v>
      </c>
      <c r="O43" s="102">
        <v>1442.28</v>
      </c>
      <c r="P43" s="102">
        <v>730.62</v>
      </c>
      <c r="Q43" s="102">
        <v>0</v>
      </c>
      <c r="R43" s="102">
        <v>0</v>
      </c>
      <c r="S43" s="102">
        <v>13373.35</v>
      </c>
      <c r="T43" s="102">
        <v>278.33999999999997</v>
      </c>
      <c r="U43" s="102">
        <v>129.69</v>
      </c>
      <c r="V43" s="102">
        <v>0</v>
      </c>
      <c r="W43" s="102">
        <v>278.33999999999997</v>
      </c>
      <c r="X43" s="102">
        <v>129.69</v>
      </c>
      <c r="Y43" s="102">
        <v>0</v>
      </c>
      <c r="Z43" s="102">
        <v>0</v>
      </c>
      <c r="AA43" s="102">
        <v>0</v>
      </c>
      <c r="AB43" s="102">
        <v>0</v>
      </c>
      <c r="AC43" s="102">
        <v>0</v>
      </c>
      <c r="AD43" s="102">
        <v>0</v>
      </c>
      <c r="AE43" s="102">
        <v>0</v>
      </c>
      <c r="AF43" s="102">
        <v>46.11</v>
      </c>
      <c r="AG43" s="102">
        <v>0</v>
      </c>
      <c r="AH43" s="102">
        <v>0</v>
      </c>
      <c r="AI43" s="102">
        <v>0</v>
      </c>
      <c r="AJ43" s="102">
        <v>296</v>
      </c>
      <c r="AK43" s="102">
        <v>0</v>
      </c>
      <c r="AL43" s="102">
        <v>0</v>
      </c>
      <c r="AM43" s="102">
        <v>0</v>
      </c>
      <c r="AN43" s="102">
        <v>0</v>
      </c>
      <c r="AO43" s="102">
        <v>221.82</v>
      </c>
      <c r="AP43" s="102">
        <v>0.54</v>
      </c>
      <c r="AQ43" s="102">
        <v>3.0000000000000001E-3</v>
      </c>
      <c r="AR43" s="102">
        <v>0</v>
      </c>
      <c r="AS43" s="102">
        <v>0</v>
      </c>
      <c r="AT43" s="102">
        <v>0</v>
      </c>
      <c r="AU43" s="102">
        <f t="shared" si="0"/>
        <v>3145.4030000000002</v>
      </c>
      <c r="AV43" s="102">
        <v>0</v>
      </c>
      <c r="AW43" s="102">
        <v>0</v>
      </c>
      <c r="AX43" s="103">
        <v>101</v>
      </c>
      <c r="AY43" s="103">
        <v>360</v>
      </c>
      <c r="AZ43" s="102">
        <v>322322.935</v>
      </c>
      <c r="BA43" s="102">
        <v>94050</v>
      </c>
      <c r="BB43" s="104">
        <v>90</v>
      </c>
      <c r="BC43" s="104">
        <v>12.797464114832501</v>
      </c>
      <c r="BD43" s="104">
        <v>10.5</v>
      </c>
      <c r="BE43" s="104"/>
      <c r="BF43" s="100" t="s">
        <v>412</v>
      </c>
      <c r="BG43" s="97"/>
      <c r="BH43" s="100" t="s">
        <v>465</v>
      </c>
      <c r="BI43" s="100" t="s">
        <v>466</v>
      </c>
      <c r="BJ43" s="100" t="s">
        <v>467</v>
      </c>
      <c r="BK43" s="100" t="s">
        <v>139</v>
      </c>
      <c r="BL43" s="98" t="s">
        <v>11</v>
      </c>
      <c r="BM43" s="104">
        <v>106247.1200115</v>
      </c>
      <c r="BN43" s="98" t="s">
        <v>339</v>
      </c>
      <c r="BO43" s="104"/>
      <c r="BP43" s="105">
        <v>37334</v>
      </c>
      <c r="BQ43" s="105">
        <v>48292</v>
      </c>
      <c r="BR43" s="104">
        <v>259.20999999999998</v>
      </c>
      <c r="BS43" s="104">
        <v>148</v>
      </c>
      <c r="BT43" s="104">
        <v>0</v>
      </c>
    </row>
    <row r="44" spans="1:72" s="94" customFormat="1" ht="18.2" customHeight="1" x14ac:dyDescent="0.15">
      <c r="A44" s="106">
        <v>42</v>
      </c>
      <c r="B44" s="107" t="s">
        <v>158</v>
      </c>
      <c r="C44" s="107" t="s">
        <v>411</v>
      </c>
      <c r="D44" s="108">
        <v>45261</v>
      </c>
      <c r="E44" s="109" t="s">
        <v>469</v>
      </c>
      <c r="F44" s="110">
        <v>1</v>
      </c>
      <c r="G44" s="110">
        <v>2</v>
      </c>
      <c r="H44" s="111">
        <v>40826.1</v>
      </c>
      <c r="I44" s="111">
        <v>764.44</v>
      </c>
      <c r="J44" s="111">
        <v>0</v>
      </c>
      <c r="K44" s="111">
        <v>41590.54</v>
      </c>
      <c r="L44" s="111">
        <v>364.11</v>
      </c>
      <c r="M44" s="111">
        <v>0</v>
      </c>
      <c r="N44" s="111">
        <v>0</v>
      </c>
      <c r="O44" s="111">
        <v>406.55</v>
      </c>
      <c r="P44" s="111">
        <v>0</v>
      </c>
      <c r="Q44" s="111">
        <v>0</v>
      </c>
      <c r="R44" s="111">
        <v>0</v>
      </c>
      <c r="S44" s="111">
        <v>41183.99</v>
      </c>
      <c r="T44" s="111">
        <v>730.17</v>
      </c>
      <c r="U44" s="111">
        <v>360.36</v>
      </c>
      <c r="V44" s="111">
        <v>0</v>
      </c>
      <c r="W44" s="111">
        <v>363.52</v>
      </c>
      <c r="X44" s="111">
        <v>0</v>
      </c>
      <c r="Y44" s="111">
        <v>0</v>
      </c>
      <c r="Z44" s="111">
        <v>0</v>
      </c>
      <c r="AA44" s="111">
        <v>727.01</v>
      </c>
      <c r="AB44" s="111">
        <v>0</v>
      </c>
      <c r="AC44" s="111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</v>
      </c>
      <c r="AJ44" s="111">
        <v>132</v>
      </c>
      <c r="AK44" s="111">
        <v>0</v>
      </c>
      <c r="AL44" s="111">
        <v>0</v>
      </c>
      <c r="AM44" s="111">
        <v>0</v>
      </c>
      <c r="AN44" s="111">
        <v>0</v>
      </c>
      <c r="AO44" s="111">
        <v>94.21</v>
      </c>
      <c r="AP44" s="111">
        <v>0.15</v>
      </c>
      <c r="AQ44" s="111">
        <v>5.0000000000000001E-3</v>
      </c>
      <c r="AR44" s="111">
        <v>0</v>
      </c>
      <c r="AS44" s="111">
        <v>0</v>
      </c>
      <c r="AT44" s="111">
        <v>0</v>
      </c>
      <c r="AU44" s="111">
        <f t="shared" si="0"/>
        <v>996.43499999999995</v>
      </c>
      <c r="AV44" s="111">
        <v>722</v>
      </c>
      <c r="AW44" s="111">
        <v>727.01</v>
      </c>
      <c r="AX44" s="112">
        <v>80</v>
      </c>
      <c r="AY44" s="112">
        <v>360</v>
      </c>
      <c r="AZ44" s="111">
        <v>245498.88</v>
      </c>
      <c r="BA44" s="111">
        <v>79200</v>
      </c>
      <c r="BB44" s="113">
        <v>90</v>
      </c>
      <c r="BC44" s="113">
        <v>46.799988636363601</v>
      </c>
      <c r="BD44" s="113">
        <v>10.5</v>
      </c>
      <c r="BE44" s="113"/>
      <c r="BF44" s="109" t="s">
        <v>412</v>
      </c>
      <c r="BG44" s="106"/>
      <c r="BH44" s="109" t="s">
        <v>454</v>
      </c>
      <c r="BI44" s="109" t="s">
        <v>470</v>
      </c>
      <c r="BJ44" s="109" t="s">
        <v>471</v>
      </c>
      <c r="BK44" s="109" t="s">
        <v>434</v>
      </c>
      <c r="BL44" s="107" t="s">
        <v>11</v>
      </c>
      <c r="BM44" s="113">
        <v>327194.0335131</v>
      </c>
      <c r="BN44" s="107" t="s">
        <v>339</v>
      </c>
      <c r="BO44" s="113"/>
      <c r="BP44" s="114">
        <v>36694</v>
      </c>
      <c r="BQ44" s="114">
        <v>47651</v>
      </c>
      <c r="BR44" s="113">
        <v>452.6</v>
      </c>
      <c r="BS44" s="113">
        <v>132</v>
      </c>
      <c r="BT44" s="113">
        <v>0</v>
      </c>
    </row>
    <row r="45" spans="1:72" s="94" customFormat="1" ht="18.2" customHeight="1" x14ac:dyDescent="0.15">
      <c r="A45" s="97">
        <v>43</v>
      </c>
      <c r="B45" s="98" t="s">
        <v>158</v>
      </c>
      <c r="C45" s="98" t="s">
        <v>411</v>
      </c>
      <c r="D45" s="99">
        <v>45261</v>
      </c>
      <c r="E45" s="100" t="s">
        <v>472</v>
      </c>
      <c r="F45" s="101">
        <v>0</v>
      </c>
      <c r="G45" s="101">
        <v>0</v>
      </c>
      <c r="H45" s="102">
        <v>48192.86</v>
      </c>
      <c r="I45" s="102">
        <v>0</v>
      </c>
      <c r="J45" s="102">
        <v>0</v>
      </c>
      <c r="K45" s="102">
        <v>48192.86</v>
      </c>
      <c r="L45" s="102">
        <v>387.5</v>
      </c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48192.86</v>
      </c>
      <c r="T45" s="102">
        <v>0</v>
      </c>
      <c r="U45" s="102">
        <v>425.02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425.02</v>
      </c>
      <c r="AB45" s="102">
        <v>0</v>
      </c>
      <c r="AC45" s="102">
        <v>0</v>
      </c>
      <c r="AD45" s="102">
        <v>0</v>
      </c>
      <c r="AE45" s="102">
        <v>0</v>
      </c>
      <c r="AF45" s="102">
        <v>0</v>
      </c>
      <c r="AG45" s="102">
        <v>0</v>
      </c>
      <c r="AH45" s="102">
        <v>0</v>
      </c>
      <c r="AI45" s="102">
        <v>0</v>
      </c>
      <c r="AJ45" s="102">
        <v>0</v>
      </c>
      <c r="AK45" s="102">
        <v>0</v>
      </c>
      <c r="AL45" s="102">
        <v>0</v>
      </c>
      <c r="AM45" s="102">
        <v>0</v>
      </c>
      <c r="AN45" s="102">
        <v>0</v>
      </c>
      <c r="AO45" s="102">
        <v>0</v>
      </c>
      <c r="AP45" s="102">
        <v>0.11</v>
      </c>
      <c r="AQ45" s="102">
        <v>0</v>
      </c>
      <c r="AR45" s="102">
        <v>0</v>
      </c>
      <c r="AS45" s="102">
        <v>0.10950699999999999</v>
      </c>
      <c r="AT45" s="102">
        <v>0</v>
      </c>
      <c r="AU45" s="102">
        <f t="shared" si="0"/>
        <v>4.9300000000000732E-4</v>
      </c>
      <c r="AV45" s="102">
        <v>387.5</v>
      </c>
      <c r="AW45" s="102">
        <v>425.02</v>
      </c>
      <c r="AX45" s="103">
        <v>85</v>
      </c>
      <c r="AY45" s="103">
        <v>360</v>
      </c>
      <c r="AZ45" s="102">
        <v>300747.86499999999</v>
      </c>
      <c r="BA45" s="102">
        <v>88825</v>
      </c>
      <c r="BB45" s="104">
        <v>85</v>
      </c>
      <c r="BC45" s="104">
        <v>46.117569377990399</v>
      </c>
      <c r="BD45" s="104">
        <v>10.5</v>
      </c>
      <c r="BE45" s="104"/>
      <c r="BF45" s="100" t="s">
        <v>412</v>
      </c>
      <c r="BG45" s="97"/>
      <c r="BH45" s="100" t="s">
        <v>473</v>
      </c>
      <c r="BI45" s="100" t="s">
        <v>474</v>
      </c>
      <c r="BJ45" s="100" t="s">
        <v>475</v>
      </c>
      <c r="BK45" s="100" t="s">
        <v>139</v>
      </c>
      <c r="BL45" s="98" t="s">
        <v>11</v>
      </c>
      <c r="BM45" s="104">
        <v>382877.33291340002</v>
      </c>
      <c r="BN45" s="98" t="s">
        <v>339</v>
      </c>
      <c r="BO45" s="104"/>
      <c r="BP45" s="105">
        <v>36854</v>
      </c>
      <c r="BQ45" s="105">
        <v>47811</v>
      </c>
      <c r="BR45" s="104">
        <v>507.51</v>
      </c>
      <c r="BS45" s="104">
        <v>148</v>
      </c>
      <c r="BT45" s="104">
        <v>0</v>
      </c>
    </row>
    <row r="46" spans="1:72" s="94" customFormat="1" ht="18.2" customHeight="1" x14ac:dyDescent="0.15">
      <c r="A46" s="106">
        <v>44</v>
      </c>
      <c r="B46" s="107" t="s">
        <v>158</v>
      </c>
      <c r="C46" s="107" t="s">
        <v>411</v>
      </c>
      <c r="D46" s="108">
        <v>45261</v>
      </c>
      <c r="E46" s="109" t="s">
        <v>476</v>
      </c>
      <c r="F46" s="110">
        <v>0</v>
      </c>
      <c r="G46" s="110">
        <v>0</v>
      </c>
      <c r="H46" s="111">
        <v>37172.769999999997</v>
      </c>
      <c r="I46" s="111">
        <v>0</v>
      </c>
      <c r="J46" s="111">
        <v>0</v>
      </c>
      <c r="K46" s="111">
        <v>37172.769999999997</v>
      </c>
      <c r="L46" s="111">
        <v>399.48</v>
      </c>
      <c r="M46" s="111">
        <v>0</v>
      </c>
      <c r="N46" s="111">
        <v>0</v>
      </c>
      <c r="O46" s="111">
        <v>0</v>
      </c>
      <c r="P46" s="111">
        <v>399.48</v>
      </c>
      <c r="Q46" s="111">
        <v>31.29</v>
      </c>
      <c r="R46" s="111">
        <v>0</v>
      </c>
      <c r="S46" s="111">
        <v>36742</v>
      </c>
      <c r="T46" s="111">
        <v>0</v>
      </c>
      <c r="U46" s="111">
        <v>324.99</v>
      </c>
      <c r="V46" s="111">
        <v>0</v>
      </c>
      <c r="W46" s="111">
        <v>0</v>
      </c>
      <c r="X46" s="111">
        <v>324.99</v>
      </c>
      <c r="Y46" s="111">
        <v>0</v>
      </c>
      <c r="Z46" s="111">
        <v>0</v>
      </c>
      <c r="AA46" s="111">
        <v>0</v>
      </c>
      <c r="AB46" s="111">
        <v>132</v>
      </c>
      <c r="AC46" s="111">
        <v>0</v>
      </c>
      <c r="AD46" s="111">
        <v>0</v>
      </c>
      <c r="AE46" s="111">
        <v>0</v>
      </c>
      <c r="AF46" s="111">
        <v>0</v>
      </c>
      <c r="AG46" s="111">
        <v>0</v>
      </c>
      <c r="AH46" s="111">
        <v>94.21</v>
      </c>
      <c r="AI46" s="111">
        <v>0.28999999999999998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11">
        <v>0</v>
      </c>
      <c r="AS46" s="111">
        <v>1.8880999999999998E-2</v>
      </c>
      <c r="AT46" s="111">
        <v>0</v>
      </c>
      <c r="AU46" s="111">
        <f t="shared" si="0"/>
        <v>982.24111900000003</v>
      </c>
      <c r="AV46" s="111">
        <v>0</v>
      </c>
      <c r="AW46" s="111">
        <v>0</v>
      </c>
      <c r="AX46" s="112">
        <v>80</v>
      </c>
      <c r="AY46" s="112">
        <v>360</v>
      </c>
      <c r="AZ46" s="111">
        <v>245226.08</v>
      </c>
      <c r="BA46" s="111">
        <v>79200</v>
      </c>
      <c r="BB46" s="113">
        <v>90</v>
      </c>
      <c r="BC46" s="113">
        <v>41.752272727272697</v>
      </c>
      <c r="BD46" s="113">
        <v>10.5</v>
      </c>
      <c r="BE46" s="113"/>
      <c r="BF46" s="109" t="s">
        <v>412</v>
      </c>
      <c r="BG46" s="106"/>
      <c r="BH46" s="109" t="s">
        <v>454</v>
      </c>
      <c r="BI46" s="109" t="s">
        <v>470</v>
      </c>
      <c r="BJ46" s="109" t="s">
        <v>471</v>
      </c>
      <c r="BK46" s="109" t="s">
        <v>139</v>
      </c>
      <c r="BL46" s="107" t="s">
        <v>11</v>
      </c>
      <c r="BM46" s="113">
        <v>291903.79998000001</v>
      </c>
      <c r="BN46" s="107" t="s">
        <v>339</v>
      </c>
      <c r="BO46" s="113"/>
      <c r="BP46" s="114">
        <v>36685</v>
      </c>
      <c r="BQ46" s="114">
        <v>47642</v>
      </c>
      <c r="BR46" s="113">
        <v>0</v>
      </c>
      <c r="BS46" s="113">
        <v>132</v>
      </c>
      <c r="BT46" s="113">
        <v>0</v>
      </c>
    </row>
    <row r="47" spans="1:72" s="94" customFormat="1" ht="18.2" customHeight="1" x14ac:dyDescent="0.15">
      <c r="A47" s="97">
        <v>45</v>
      </c>
      <c r="B47" s="98" t="s">
        <v>158</v>
      </c>
      <c r="C47" s="98" t="s">
        <v>411</v>
      </c>
      <c r="D47" s="99">
        <v>45261</v>
      </c>
      <c r="E47" s="100" t="s">
        <v>477</v>
      </c>
      <c r="F47" s="101">
        <v>1</v>
      </c>
      <c r="G47" s="101">
        <v>1</v>
      </c>
      <c r="H47" s="102">
        <v>38687.199999999997</v>
      </c>
      <c r="I47" s="102">
        <v>752.25</v>
      </c>
      <c r="J47" s="102">
        <v>0</v>
      </c>
      <c r="K47" s="102">
        <v>39439.449999999997</v>
      </c>
      <c r="L47" s="102">
        <v>382.72</v>
      </c>
      <c r="M47" s="102">
        <v>0</v>
      </c>
      <c r="N47" s="102">
        <v>0</v>
      </c>
      <c r="O47" s="102">
        <v>379.4</v>
      </c>
      <c r="P47" s="102">
        <v>0</v>
      </c>
      <c r="Q47" s="102">
        <v>0</v>
      </c>
      <c r="R47" s="102">
        <v>0</v>
      </c>
      <c r="S47" s="102">
        <v>39060.050000000003</v>
      </c>
      <c r="T47" s="102">
        <v>592.98</v>
      </c>
      <c r="U47" s="102">
        <v>341.75</v>
      </c>
      <c r="V47" s="102">
        <v>0</v>
      </c>
      <c r="W47" s="102">
        <v>395.99</v>
      </c>
      <c r="X47" s="102">
        <v>0</v>
      </c>
      <c r="Y47" s="102">
        <v>0</v>
      </c>
      <c r="Z47" s="102">
        <v>0</v>
      </c>
      <c r="AA47" s="102">
        <v>538.74</v>
      </c>
      <c r="AB47" s="102">
        <v>0</v>
      </c>
      <c r="AC47" s="102">
        <v>0</v>
      </c>
      <c r="AD47" s="102">
        <v>0</v>
      </c>
      <c r="AE47" s="102">
        <v>0</v>
      </c>
      <c r="AF47" s="102">
        <v>45.83</v>
      </c>
      <c r="AG47" s="102">
        <v>0</v>
      </c>
      <c r="AH47" s="102">
        <v>0</v>
      </c>
      <c r="AI47" s="102">
        <v>0</v>
      </c>
      <c r="AJ47" s="102">
        <v>132</v>
      </c>
      <c r="AK47" s="102">
        <v>0</v>
      </c>
      <c r="AL47" s="102">
        <v>0</v>
      </c>
      <c r="AM47" s="102">
        <v>0</v>
      </c>
      <c r="AN47" s="102">
        <v>0</v>
      </c>
      <c r="AO47" s="102">
        <v>94.21</v>
      </c>
      <c r="AP47" s="102">
        <v>0.08</v>
      </c>
      <c r="AQ47" s="102">
        <v>0</v>
      </c>
      <c r="AR47" s="102">
        <v>0</v>
      </c>
      <c r="AS47" s="102">
        <v>3.7759999999999998E-3</v>
      </c>
      <c r="AT47" s="102">
        <v>0</v>
      </c>
      <c r="AU47" s="102">
        <f t="shared" si="0"/>
        <v>1047.5062239999997</v>
      </c>
      <c r="AV47" s="102">
        <v>755.57</v>
      </c>
      <c r="AW47" s="102">
        <v>538.74</v>
      </c>
      <c r="AX47" s="103">
        <v>80</v>
      </c>
      <c r="AY47" s="103">
        <v>360</v>
      </c>
      <c r="AZ47" s="102">
        <v>245563.12</v>
      </c>
      <c r="BA47" s="102">
        <v>79200</v>
      </c>
      <c r="BB47" s="104">
        <v>90</v>
      </c>
      <c r="BC47" s="104">
        <v>44.386420454545501</v>
      </c>
      <c r="BD47" s="104">
        <v>10.5</v>
      </c>
      <c r="BE47" s="104"/>
      <c r="BF47" s="100" t="s">
        <v>412</v>
      </c>
      <c r="BG47" s="97"/>
      <c r="BH47" s="100" t="s">
        <v>454</v>
      </c>
      <c r="BI47" s="100" t="s">
        <v>470</v>
      </c>
      <c r="BJ47" s="100" t="s">
        <v>471</v>
      </c>
      <c r="BK47" s="100" t="s">
        <v>434</v>
      </c>
      <c r="BL47" s="98" t="s">
        <v>11</v>
      </c>
      <c r="BM47" s="104">
        <v>310319.98863450001</v>
      </c>
      <c r="BN47" s="98" t="s">
        <v>339</v>
      </c>
      <c r="BO47" s="104"/>
      <c r="BP47" s="105">
        <v>36696</v>
      </c>
      <c r="BQ47" s="105">
        <v>47653</v>
      </c>
      <c r="BR47" s="104">
        <v>226.29</v>
      </c>
      <c r="BS47" s="104">
        <v>132</v>
      </c>
      <c r="BT47" s="104">
        <v>45.83</v>
      </c>
    </row>
    <row r="48" spans="1:72" s="94" customFormat="1" ht="18.2" customHeight="1" x14ac:dyDescent="0.15">
      <c r="A48" s="106">
        <v>46</v>
      </c>
      <c r="B48" s="107" t="s">
        <v>158</v>
      </c>
      <c r="C48" s="107" t="s">
        <v>411</v>
      </c>
      <c r="D48" s="108">
        <v>45261</v>
      </c>
      <c r="E48" s="109" t="s">
        <v>127</v>
      </c>
      <c r="F48" s="110">
        <v>156</v>
      </c>
      <c r="G48" s="110">
        <v>155</v>
      </c>
      <c r="H48" s="111">
        <v>25229.85</v>
      </c>
      <c r="I48" s="111">
        <v>42776.63</v>
      </c>
      <c r="J48" s="111">
        <v>0</v>
      </c>
      <c r="K48" s="111">
        <v>68006.48</v>
      </c>
      <c r="L48" s="111">
        <v>503.75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68006.48</v>
      </c>
      <c r="T48" s="111">
        <v>70240.679999999993</v>
      </c>
      <c r="U48" s="111">
        <v>220.72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70461.399999999994</v>
      </c>
      <c r="AB48" s="111">
        <v>0</v>
      </c>
      <c r="AC48" s="111">
        <v>0</v>
      </c>
      <c r="AD48" s="111">
        <v>0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0</v>
      </c>
      <c r="AR48" s="111">
        <v>0</v>
      </c>
      <c r="AS48" s="111">
        <v>0</v>
      </c>
      <c r="AT48" s="111">
        <v>0</v>
      </c>
      <c r="AU48" s="111">
        <f t="shared" si="0"/>
        <v>0</v>
      </c>
      <c r="AV48" s="111">
        <v>43280.38</v>
      </c>
      <c r="AW48" s="111">
        <v>70461.399999999994</v>
      </c>
      <c r="AX48" s="112">
        <v>42</v>
      </c>
      <c r="AY48" s="112">
        <v>360</v>
      </c>
      <c r="AZ48" s="111">
        <v>245563.12</v>
      </c>
      <c r="BA48" s="111">
        <v>79200</v>
      </c>
      <c r="BB48" s="113">
        <v>90</v>
      </c>
      <c r="BC48" s="113">
        <v>77.280090909090902</v>
      </c>
      <c r="BD48" s="113">
        <v>10.5</v>
      </c>
      <c r="BE48" s="113"/>
      <c r="BF48" s="109" t="s">
        <v>412</v>
      </c>
      <c r="BG48" s="106"/>
      <c r="BH48" s="109" t="s">
        <v>454</v>
      </c>
      <c r="BI48" s="109" t="s">
        <v>470</v>
      </c>
      <c r="BJ48" s="109" t="s">
        <v>471</v>
      </c>
      <c r="BK48" s="109" t="s">
        <v>416</v>
      </c>
      <c r="BL48" s="107" t="s">
        <v>11</v>
      </c>
      <c r="BM48" s="113">
        <v>540290.40159120003</v>
      </c>
      <c r="BN48" s="107" t="s">
        <v>339</v>
      </c>
      <c r="BO48" s="113"/>
      <c r="BP48" s="114">
        <v>36696</v>
      </c>
      <c r="BQ48" s="114">
        <v>47653</v>
      </c>
      <c r="BR48" s="113">
        <v>39462.21</v>
      </c>
      <c r="BS48" s="113">
        <v>132</v>
      </c>
      <c r="BT48" s="113">
        <v>45.83</v>
      </c>
    </row>
    <row r="49" spans="1:72" s="94" customFormat="1" ht="18.2" customHeight="1" x14ac:dyDescent="0.15">
      <c r="A49" s="97">
        <v>47</v>
      </c>
      <c r="B49" s="98" t="s">
        <v>158</v>
      </c>
      <c r="C49" s="98" t="s">
        <v>411</v>
      </c>
      <c r="D49" s="99">
        <v>45261</v>
      </c>
      <c r="E49" s="100" t="s">
        <v>183</v>
      </c>
      <c r="F49" s="101">
        <v>188</v>
      </c>
      <c r="G49" s="101">
        <v>187</v>
      </c>
      <c r="H49" s="102">
        <v>45008.11</v>
      </c>
      <c r="I49" s="102">
        <v>29039.73</v>
      </c>
      <c r="J49" s="102">
        <v>0</v>
      </c>
      <c r="K49" s="102">
        <v>74047.839999999997</v>
      </c>
      <c r="L49" s="102">
        <v>315.44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02">
        <v>0</v>
      </c>
      <c r="S49" s="102">
        <v>74047.839999999997</v>
      </c>
      <c r="T49" s="102">
        <v>104297.38</v>
      </c>
      <c r="U49" s="102">
        <v>393.8</v>
      </c>
      <c r="V49" s="102">
        <v>0</v>
      </c>
      <c r="W49" s="102">
        <v>0</v>
      </c>
      <c r="X49" s="102">
        <v>0</v>
      </c>
      <c r="Y49" s="102">
        <v>0</v>
      </c>
      <c r="Z49" s="102">
        <v>0</v>
      </c>
      <c r="AA49" s="102">
        <v>104691.18</v>
      </c>
      <c r="AB49" s="102">
        <v>0</v>
      </c>
      <c r="AC49" s="102">
        <v>0</v>
      </c>
      <c r="AD49" s="102">
        <v>0</v>
      </c>
      <c r="AE49" s="102">
        <v>0</v>
      </c>
      <c r="AF49" s="102">
        <v>0</v>
      </c>
      <c r="AG49" s="102">
        <v>0</v>
      </c>
      <c r="AH49" s="102">
        <v>0</v>
      </c>
      <c r="AI49" s="102">
        <v>0</v>
      </c>
      <c r="AJ49" s="102">
        <v>0</v>
      </c>
      <c r="AK49" s="102">
        <v>0</v>
      </c>
      <c r="AL49" s="102">
        <v>0</v>
      </c>
      <c r="AM49" s="102">
        <v>0</v>
      </c>
      <c r="AN49" s="102">
        <v>0</v>
      </c>
      <c r="AO49" s="102">
        <v>0</v>
      </c>
      <c r="AP49" s="102">
        <v>0</v>
      </c>
      <c r="AQ49" s="102">
        <v>0</v>
      </c>
      <c r="AR49" s="102">
        <v>0</v>
      </c>
      <c r="AS49" s="102">
        <v>0</v>
      </c>
      <c r="AT49" s="102">
        <v>0</v>
      </c>
      <c r="AU49" s="102">
        <f t="shared" si="0"/>
        <v>0</v>
      </c>
      <c r="AV49" s="102">
        <v>29355.17</v>
      </c>
      <c r="AW49" s="102">
        <v>104691.18</v>
      </c>
      <c r="AX49" s="103">
        <v>93</v>
      </c>
      <c r="AY49" s="103">
        <v>360</v>
      </c>
      <c r="AZ49" s="102">
        <v>256911.361</v>
      </c>
      <c r="BA49" s="102">
        <v>77535</v>
      </c>
      <c r="BB49" s="104">
        <v>90</v>
      </c>
      <c r="BC49" s="104">
        <v>85.952222867092303</v>
      </c>
      <c r="BD49" s="104">
        <v>10.5</v>
      </c>
      <c r="BE49" s="104"/>
      <c r="BF49" s="100" t="s">
        <v>412</v>
      </c>
      <c r="BG49" s="97"/>
      <c r="BH49" s="100" t="s">
        <v>478</v>
      </c>
      <c r="BI49" s="100" t="s">
        <v>479</v>
      </c>
      <c r="BJ49" s="100" t="s">
        <v>480</v>
      </c>
      <c r="BK49" s="100" t="s">
        <v>416</v>
      </c>
      <c r="BL49" s="98" t="s">
        <v>11</v>
      </c>
      <c r="BM49" s="104">
        <v>588287.13396959996</v>
      </c>
      <c r="BN49" s="98" t="s">
        <v>339</v>
      </c>
      <c r="BO49" s="104"/>
      <c r="BP49" s="105">
        <v>37111</v>
      </c>
      <c r="BQ49" s="105">
        <v>48068</v>
      </c>
      <c r="BR49" s="104">
        <v>45748.74</v>
      </c>
      <c r="BS49" s="104">
        <v>132</v>
      </c>
      <c r="BT49" s="104">
        <v>45.66</v>
      </c>
    </row>
    <row r="50" spans="1:72" s="94" customFormat="1" ht="18.2" customHeight="1" x14ac:dyDescent="0.15">
      <c r="A50" s="106">
        <v>48</v>
      </c>
      <c r="B50" s="107" t="s">
        <v>158</v>
      </c>
      <c r="C50" s="107" t="s">
        <v>411</v>
      </c>
      <c r="D50" s="108">
        <v>45261</v>
      </c>
      <c r="E50" s="109" t="s">
        <v>184</v>
      </c>
      <c r="F50" s="110">
        <v>162</v>
      </c>
      <c r="G50" s="110">
        <v>161</v>
      </c>
      <c r="H50" s="111">
        <v>51320.15</v>
      </c>
      <c r="I50" s="111">
        <v>23801.41</v>
      </c>
      <c r="J50" s="111">
        <v>0</v>
      </c>
      <c r="K50" s="111">
        <v>75121.56</v>
      </c>
      <c r="L50" s="111">
        <v>275.44</v>
      </c>
      <c r="M50" s="111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0</v>
      </c>
      <c r="S50" s="111">
        <v>75121.56</v>
      </c>
      <c r="T50" s="111">
        <v>93562.73</v>
      </c>
      <c r="U50" s="111">
        <v>449.03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94011.76</v>
      </c>
      <c r="AB50" s="111">
        <v>0</v>
      </c>
      <c r="AC50" s="111">
        <v>0</v>
      </c>
      <c r="AD50" s="111">
        <v>0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11">
        <v>0</v>
      </c>
      <c r="AS50" s="111">
        <v>0</v>
      </c>
      <c r="AT50" s="111">
        <v>0</v>
      </c>
      <c r="AU50" s="111">
        <f t="shared" si="0"/>
        <v>0</v>
      </c>
      <c r="AV50" s="111">
        <v>24076.85</v>
      </c>
      <c r="AW50" s="111">
        <v>94011.76</v>
      </c>
      <c r="AX50" s="112">
        <v>111</v>
      </c>
      <c r="AY50" s="112">
        <v>360</v>
      </c>
      <c r="AZ50" s="111">
        <v>285582.88</v>
      </c>
      <c r="BA50" s="111">
        <v>79200</v>
      </c>
      <c r="BB50" s="113">
        <v>90</v>
      </c>
      <c r="BC50" s="113">
        <v>85.365409090909097</v>
      </c>
      <c r="BD50" s="113">
        <v>10.5</v>
      </c>
      <c r="BE50" s="113"/>
      <c r="BF50" s="109" t="s">
        <v>412</v>
      </c>
      <c r="BG50" s="106"/>
      <c r="BH50" s="109" t="s">
        <v>478</v>
      </c>
      <c r="BI50" s="109" t="s">
        <v>481</v>
      </c>
      <c r="BJ50" s="109" t="s">
        <v>482</v>
      </c>
      <c r="BK50" s="109" t="s">
        <v>416</v>
      </c>
      <c r="BL50" s="107" t="s">
        <v>11</v>
      </c>
      <c r="BM50" s="113">
        <v>596817.50651640003</v>
      </c>
      <c r="BN50" s="107" t="s">
        <v>339</v>
      </c>
      <c r="BO50" s="113"/>
      <c r="BP50" s="114">
        <v>37666</v>
      </c>
      <c r="BQ50" s="114">
        <v>48624</v>
      </c>
      <c r="BR50" s="113">
        <v>40732.9</v>
      </c>
      <c r="BS50" s="113">
        <v>132</v>
      </c>
      <c r="BT50" s="113">
        <v>45.39</v>
      </c>
    </row>
    <row r="51" spans="1:72" s="94" customFormat="1" ht="18.2" customHeight="1" x14ac:dyDescent="0.15">
      <c r="A51" s="97">
        <v>49</v>
      </c>
      <c r="B51" s="98" t="s">
        <v>158</v>
      </c>
      <c r="C51" s="98" t="s">
        <v>411</v>
      </c>
      <c r="D51" s="99">
        <v>45261</v>
      </c>
      <c r="E51" s="100" t="s">
        <v>128</v>
      </c>
      <c r="F51" s="101">
        <v>189</v>
      </c>
      <c r="G51" s="101">
        <v>188</v>
      </c>
      <c r="H51" s="102">
        <v>42275.94</v>
      </c>
      <c r="I51" s="102">
        <v>32711.22</v>
      </c>
      <c r="J51" s="102">
        <v>0</v>
      </c>
      <c r="K51" s="102">
        <v>74987.16</v>
      </c>
      <c r="L51" s="102">
        <v>354.58</v>
      </c>
      <c r="M51" s="102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74987.16</v>
      </c>
      <c r="T51" s="102">
        <v>104213.61</v>
      </c>
      <c r="U51" s="102">
        <v>369.89</v>
      </c>
      <c r="V51" s="102">
        <v>0</v>
      </c>
      <c r="W51" s="102">
        <v>0</v>
      </c>
      <c r="X51" s="102">
        <v>0</v>
      </c>
      <c r="Y51" s="102">
        <v>0</v>
      </c>
      <c r="Z51" s="102">
        <v>0</v>
      </c>
      <c r="AA51" s="102">
        <v>104583.5</v>
      </c>
      <c r="AB51" s="102">
        <v>0</v>
      </c>
      <c r="AC51" s="102">
        <v>0</v>
      </c>
      <c r="AD51" s="102">
        <v>0</v>
      </c>
      <c r="AE51" s="102">
        <v>0</v>
      </c>
      <c r="AF51" s="102">
        <v>0</v>
      </c>
      <c r="AG51" s="102">
        <v>0</v>
      </c>
      <c r="AH51" s="102">
        <v>0</v>
      </c>
      <c r="AI51" s="102">
        <v>0</v>
      </c>
      <c r="AJ51" s="102">
        <v>0</v>
      </c>
      <c r="AK51" s="102">
        <v>0</v>
      </c>
      <c r="AL51" s="102">
        <v>0</v>
      </c>
      <c r="AM51" s="102">
        <v>0</v>
      </c>
      <c r="AN51" s="102">
        <v>0</v>
      </c>
      <c r="AO51" s="102">
        <v>0</v>
      </c>
      <c r="AP51" s="102">
        <v>0</v>
      </c>
      <c r="AQ51" s="102">
        <v>0</v>
      </c>
      <c r="AR51" s="102">
        <v>0</v>
      </c>
      <c r="AS51" s="102">
        <v>0</v>
      </c>
      <c r="AT51" s="102">
        <v>0</v>
      </c>
      <c r="AU51" s="102">
        <f t="shared" si="0"/>
        <v>0</v>
      </c>
      <c r="AV51" s="102">
        <v>33065.800000000003</v>
      </c>
      <c r="AW51" s="102">
        <v>104583.5</v>
      </c>
      <c r="AX51" s="103">
        <v>83</v>
      </c>
      <c r="AY51" s="103">
        <v>360</v>
      </c>
      <c r="AZ51" s="102">
        <v>248539.28</v>
      </c>
      <c r="BA51" s="102">
        <v>79200</v>
      </c>
      <c r="BB51" s="104">
        <v>90</v>
      </c>
      <c r="BC51" s="104">
        <v>85.212681818181807</v>
      </c>
      <c r="BD51" s="104">
        <v>10.5</v>
      </c>
      <c r="BE51" s="104"/>
      <c r="BF51" s="100" t="s">
        <v>412</v>
      </c>
      <c r="BG51" s="97"/>
      <c r="BH51" s="100" t="s">
        <v>454</v>
      </c>
      <c r="BI51" s="100" t="s">
        <v>470</v>
      </c>
      <c r="BJ51" s="100" t="s">
        <v>471</v>
      </c>
      <c r="BK51" s="100" t="s">
        <v>416</v>
      </c>
      <c r="BL51" s="98" t="s">
        <v>11</v>
      </c>
      <c r="BM51" s="104">
        <v>595749.74018039997</v>
      </c>
      <c r="BN51" s="98" t="s">
        <v>339</v>
      </c>
      <c r="BO51" s="104"/>
      <c r="BP51" s="105">
        <v>36774</v>
      </c>
      <c r="BQ51" s="105">
        <v>47731</v>
      </c>
      <c r="BR51" s="104">
        <v>46411.88</v>
      </c>
      <c r="BS51" s="104">
        <v>132</v>
      </c>
      <c r="BT51" s="104">
        <v>45.28</v>
      </c>
    </row>
    <row r="52" spans="1:72" s="94" customFormat="1" ht="18.2" customHeight="1" x14ac:dyDescent="0.15">
      <c r="A52" s="106">
        <v>50</v>
      </c>
      <c r="B52" s="107" t="s">
        <v>158</v>
      </c>
      <c r="C52" s="107" t="s">
        <v>411</v>
      </c>
      <c r="D52" s="108">
        <v>45261</v>
      </c>
      <c r="E52" s="109" t="s">
        <v>185</v>
      </c>
      <c r="F52" s="107" t="s">
        <v>498</v>
      </c>
      <c r="G52" s="110">
        <v>21</v>
      </c>
      <c r="H52" s="111">
        <v>40781.86</v>
      </c>
      <c r="I52" s="111">
        <v>7325.45</v>
      </c>
      <c r="J52" s="111">
        <v>25308.58</v>
      </c>
      <c r="K52" s="111">
        <v>48107.31</v>
      </c>
      <c r="L52" s="111">
        <v>367.66</v>
      </c>
      <c r="M52" s="111">
        <v>0</v>
      </c>
      <c r="N52" s="111">
        <v>0</v>
      </c>
      <c r="O52" s="111">
        <v>7325.45</v>
      </c>
      <c r="P52" s="111">
        <v>367.66</v>
      </c>
      <c r="Q52" s="111">
        <v>40414.199999999997</v>
      </c>
      <c r="R52" s="111">
        <v>0</v>
      </c>
      <c r="S52" s="111">
        <v>0</v>
      </c>
      <c r="T52" s="111">
        <v>8267.16</v>
      </c>
      <c r="U52" s="111">
        <v>356.81</v>
      </c>
      <c r="V52" s="111">
        <v>0</v>
      </c>
      <c r="W52" s="111">
        <v>8267.16</v>
      </c>
      <c r="X52" s="111">
        <v>356.81</v>
      </c>
      <c r="Y52" s="111">
        <v>0</v>
      </c>
      <c r="Z52" s="111">
        <v>0</v>
      </c>
      <c r="AA52" s="111">
        <v>0</v>
      </c>
      <c r="AB52" s="111">
        <v>132</v>
      </c>
      <c r="AC52" s="111">
        <v>0</v>
      </c>
      <c r="AD52" s="111">
        <v>0</v>
      </c>
      <c r="AE52" s="111">
        <v>0</v>
      </c>
      <c r="AF52" s="111">
        <v>45.26</v>
      </c>
      <c r="AG52" s="111">
        <v>0</v>
      </c>
      <c r="AH52" s="111">
        <v>94.21</v>
      </c>
      <c r="AI52" s="111">
        <v>0.08</v>
      </c>
      <c r="AJ52" s="111">
        <v>2772</v>
      </c>
      <c r="AK52" s="111">
        <v>0</v>
      </c>
      <c r="AL52" s="111">
        <v>0</v>
      </c>
      <c r="AM52" s="111">
        <v>947.68</v>
      </c>
      <c r="AN52" s="111">
        <v>0</v>
      </c>
      <c r="AO52" s="111">
        <v>1978.41</v>
      </c>
      <c r="AP52" s="111">
        <v>1.68</v>
      </c>
      <c r="AQ52" s="111">
        <v>0</v>
      </c>
      <c r="AR52" s="111">
        <v>0</v>
      </c>
      <c r="AS52" s="111">
        <v>22711.623738999999</v>
      </c>
      <c r="AT52" s="111">
        <v>14595.290000000003</v>
      </c>
      <c r="AU52" s="111">
        <f t="shared" si="0"/>
        <v>87.106260999988081</v>
      </c>
      <c r="AV52" s="111">
        <v>0</v>
      </c>
      <c r="AW52" s="111">
        <v>0</v>
      </c>
      <c r="AX52" s="112">
        <v>84</v>
      </c>
      <c r="AY52" s="112">
        <v>360</v>
      </c>
      <c r="AZ52" s="111">
        <v>248660.72</v>
      </c>
      <c r="BA52" s="111">
        <v>79200</v>
      </c>
      <c r="BB52" s="113">
        <v>90</v>
      </c>
      <c r="BC52" s="113">
        <v>0</v>
      </c>
      <c r="BD52" s="113">
        <v>10.5</v>
      </c>
      <c r="BE52" s="113"/>
      <c r="BF52" s="109" t="s">
        <v>412</v>
      </c>
      <c r="BG52" s="106"/>
      <c r="BH52" s="109" t="s">
        <v>454</v>
      </c>
      <c r="BI52" s="109" t="s">
        <v>470</v>
      </c>
      <c r="BJ52" s="109" t="s">
        <v>471</v>
      </c>
      <c r="BK52" s="109" t="s">
        <v>139</v>
      </c>
      <c r="BL52" s="107" t="s">
        <v>11</v>
      </c>
      <c r="BM52" s="113">
        <v>0</v>
      </c>
      <c r="BN52" s="107" t="s">
        <v>339</v>
      </c>
      <c r="BO52" s="113"/>
      <c r="BP52" s="114">
        <v>36777</v>
      </c>
      <c r="BQ52" s="114">
        <v>47734</v>
      </c>
      <c r="BR52" s="113">
        <v>0</v>
      </c>
      <c r="BS52" s="113">
        <v>0</v>
      </c>
      <c r="BT52" s="113">
        <v>0</v>
      </c>
    </row>
    <row r="53" spans="1:72" s="94" customFormat="1" ht="18.2" customHeight="1" x14ac:dyDescent="0.15">
      <c r="A53" s="97">
        <v>51</v>
      </c>
      <c r="B53" s="98" t="s">
        <v>158</v>
      </c>
      <c r="C53" s="98" t="s">
        <v>411</v>
      </c>
      <c r="D53" s="99">
        <v>45261</v>
      </c>
      <c r="E53" s="100" t="s">
        <v>186</v>
      </c>
      <c r="F53" s="101">
        <v>192</v>
      </c>
      <c r="G53" s="101">
        <v>191</v>
      </c>
      <c r="H53" s="102">
        <v>23266.35</v>
      </c>
      <c r="I53" s="102">
        <v>34500.57</v>
      </c>
      <c r="J53" s="102">
        <v>0</v>
      </c>
      <c r="K53" s="102">
        <v>57766.92</v>
      </c>
      <c r="L53" s="102">
        <v>366.05</v>
      </c>
      <c r="M53" s="102">
        <v>0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57766.92</v>
      </c>
      <c r="T53" s="102">
        <v>73894.95</v>
      </c>
      <c r="U53" s="102">
        <v>198.51</v>
      </c>
      <c r="V53" s="102">
        <v>0</v>
      </c>
      <c r="W53" s="102">
        <v>0</v>
      </c>
      <c r="X53" s="102">
        <v>0</v>
      </c>
      <c r="Y53" s="102">
        <v>0</v>
      </c>
      <c r="Z53" s="102">
        <v>0</v>
      </c>
      <c r="AA53" s="102">
        <v>74093.460000000006</v>
      </c>
      <c r="AB53" s="102">
        <v>0</v>
      </c>
      <c r="AC53" s="102">
        <v>0</v>
      </c>
      <c r="AD53" s="102">
        <v>0</v>
      </c>
      <c r="AE53" s="102">
        <v>0</v>
      </c>
      <c r="AF53" s="102">
        <v>0</v>
      </c>
      <c r="AG53" s="102">
        <v>0</v>
      </c>
      <c r="AH53" s="102">
        <v>0</v>
      </c>
      <c r="AI53" s="102">
        <v>0</v>
      </c>
      <c r="AJ53" s="102">
        <v>0</v>
      </c>
      <c r="AK53" s="102">
        <v>0</v>
      </c>
      <c r="AL53" s="102">
        <v>0</v>
      </c>
      <c r="AM53" s="102">
        <v>0</v>
      </c>
      <c r="AN53" s="102">
        <v>0</v>
      </c>
      <c r="AO53" s="102">
        <v>0</v>
      </c>
      <c r="AP53" s="102">
        <v>0</v>
      </c>
      <c r="AQ53" s="102">
        <v>0</v>
      </c>
      <c r="AR53" s="102">
        <v>0</v>
      </c>
      <c r="AS53" s="102">
        <v>0</v>
      </c>
      <c r="AT53" s="102">
        <v>0</v>
      </c>
      <c r="AU53" s="102">
        <f t="shared" si="0"/>
        <v>0</v>
      </c>
      <c r="AV53" s="102">
        <v>34866.620000000003</v>
      </c>
      <c r="AW53" s="102">
        <v>74093.460000000006</v>
      </c>
      <c r="AX53" s="103">
        <v>51</v>
      </c>
      <c r="AY53" s="103">
        <v>300</v>
      </c>
      <c r="AZ53" s="102">
        <v>219916.79629999999</v>
      </c>
      <c r="BA53" s="102">
        <v>60988.99</v>
      </c>
      <c r="BB53" s="104">
        <v>90</v>
      </c>
      <c r="BC53" s="104">
        <v>85.2452680393625</v>
      </c>
      <c r="BD53" s="104">
        <v>10.24</v>
      </c>
      <c r="BE53" s="104"/>
      <c r="BF53" s="100" t="s">
        <v>412</v>
      </c>
      <c r="BG53" s="97"/>
      <c r="BH53" s="100" t="s">
        <v>161</v>
      </c>
      <c r="BI53" s="100" t="s">
        <v>483</v>
      </c>
      <c r="BJ53" s="100" t="s">
        <v>484</v>
      </c>
      <c r="BK53" s="100" t="s">
        <v>416</v>
      </c>
      <c r="BL53" s="98" t="s">
        <v>11</v>
      </c>
      <c r="BM53" s="104">
        <v>458940.27165479999</v>
      </c>
      <c r="BN53" s="98" t="s">
        <v>339</v>
      </c>
      <c r="BO53" s="104"/>
      <c r="BP53" s="105">
        <v>37666</v>
      </c>
      <c r="BQ53" s="105">
        <v>46797</v>
      </c>
      <c r="BR53" s="104">
        <v>33058.300000000003</v>
      </c>
      <c r="BS53" s="104">
        <v>66.92</v>
      </c>
      <c r="BT53" s="104">
        <v>45.39</v>
      </c>
    </row>
    <row r="54" spans="1:72" s="94" customFormat="1" ht="18.2" customHeight="1" x14ac:dyDescent="0.15">
      <c r="A54" s="106">
        <v>52</v>
      </c>
      <c r="B54" s="107" t="s">
        <v>158</v>
      </c>
      <c r="C54" s="107" t="s">
        <v>411</v>
      </c>
      <c r="D54" s="108">
        <v>45261</v>
      </c>
      <c r="E54" s="109" t="s">
        <v>187</v>
      </c>
      <c r="F54" s="110">
        <v>194</v>
      </c>
      <c r="G54" s="110">
        <v>193</v>
      </c>
      <c r="H54" s="111">
        <v>24096.240000000002</v>
      </c>
      <c r="I54" s="111">
        <v>35865.64</v>
      </c>
      <c r="J54" s="111">
        <v>0</v>
      </c>
      <c r="K54" s="111">
        <v>59961.88</v>
      </c>
      <c r="L54" s="111">
        <v>378.97</v>
      </c>
      <c r="M54" s="111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0</v>
      </c>
      <c r="S54" s="111">
        <v>59961.88</v>
      </c>
      <c r="T54" s="111">
        <v>77327.41</v>
      </c>
      <c r="U54" s="111">
        <v>205.6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77533.009999999995</v>
      </c>
      <c r="AB54" s="111">
        <v>0</v>
      </c>
      <c r="AC54" s="111">
        <v>0</v>
      </c>
      <c r="AD54" s="111">
        <v>0</v>
      </c>
      <c r="AE54" s="111">
        <v>0</v>
      </c>
      <c r="AF54" s="111">
        <v>0</v>
      </c>
      <c r="AG54" s="111">
        <v>0</v>
      </c>
      <c r="AH54" s="111">
        <v>0</v>
      </c>
      <c r="AI54" s="111">
        <v>0</v>
      </c>
      <c r="AJ54" s="111">
        <v>0</v>
      </c>
      <c r="AK54" s="111">
        <v>0</v>
      </c>
      <c r="AL54" s="111">
        <v>0</v>
      </c>
      <c r="AM54" s="111">
        <v>0</v>
      </c>
      <c r="AN54" s="111">
        <v>0</v>
      </c>
      <c r="AO54" s="111">
        <v>0</v>
      </c>
      <c r="AP54" s="111">
        <v>0</v>
      </c>
      <c r="AQ54" s="111">
        <v>0</v>
      </c>
      <c r="AR54" s="111">
        <v>0</v>
      </c>
      <c r="AS54" s="111">
        <v>0</v>
      </c>
      <c r="AT54" s="111">
        <v>0</v>
      </c>
      <c r="AU54" s="111">
        <f t="shared" si="0"/>
        <v>0</v>
      </c>
      <c r="AV54" s="111">
        <v>36244.61</v>
      </c>
      <c r="AW54" s="111">
        <v>77533.009999999995</v>
      </c>
      <c r="AX54" s="112">
        <v>51</v>
      </c>
      <c r="AY54" s="112">
        <v>300</v>
      </c>
      <c r="AZ54" s="111">
        <v>227419.39980000001</v>
      </c>
      <c r="BA54" s="111">
        <v>63151.199999999997</v>
      </c>
      <c r="BB54" s="113">
        <v>90</v>
      </c>
      <c r="BC54" s="113">
        <v>85.454737202143406</v>
      </c>
      <c r="BD54" s="113">
        <v>10.24</v>
      </c>
      <c r="BE54" s="113"/>
      <c r="BF54" s="109" t="s">
        <v>412</v>
      </c>
      <c r="BG54" s="106"/>
      <c r="BH54" s="109" t="s">
        <v>161</v>
      </c>
      <c r="BI54" s="109" t="s">
        <v>483</v>
      </c>
      <c r="BJ54" s="109" t="s">
        <v>484</v>
      </c>
      <c r="BK54" s="109" t="s">
        <v>416</v>
      </c>
      <c r="BL54" s="107" t="s">
        <v>11</v>
      </c>
      <c r="BM54" s="113">
        <v>476378.54841719999</v>
      </c>
      <c r="BN54" s="107" t="s">
        <v>339</v>
      </c>
      <c r="BO54" s="113"/>
      <c r="BP54" s="114">
        <v>37656</v>
      </c>
      <c r="BQ54" s="114">
        <v>46787</v>
      </c>
      <c r="BR54" s="113">
        <v>34100.82</v>
      </c>
      <c r="BS54" s="113">
        <v>68.84</v>
      </c>
      <c r="BT54" s="113">
        <v>45.44</v>
      </c>
    </row>
    <row r="55" spans="1:72" s="94" customFormat="1" ht="18.2" customHeight="1" x14ac:dyDescent="0.15">
      <c r="A55" s="97">
        <v>53</v>
      </c>
      <c r="B55" s="98" t="s">
        <v>158</v>
      </c>
      <c r="C55" s="98" t="s">
        <v>411</v>
      </c>
      <c r="D55" s="99">
        <v>45261</v>
      </c>
      <c r="E55" s="100" t="s">
        <v>485</v>
      </c>
      <c r="F55" s="101">
        <v>0</v>
      </c>
      <c r="G55" s="101">
        <v>2</v>
      </c>
      <c r="H55" s="102">
        <v>6150.21</v>
      </c>
      <c r="I55" s="102">
        <v>1569.41</v>
      </c>
      <c r="J55" s="102">
        <v>0</v>
      </c>
      <c r="K55" s="102">
        <v>7719.62</v>
      </c>
      <c r="L55" s="102">
        <v>532.09</v>
      </c>
      <c r="M55" s="102">
        <v>0</v>
      </c>
      <c r="N55" s="102">
        <v>0</v>
      </c>
      <c r="O55" s="102">
        <v>1569.41</v>
      </c>
      <c r="P55" s="102">
        <v>532.09</v>
      </c>
      <c r="Q55" s="102">
        <v>0</v>
      </c>
      <c r="R55" s="102">
        <v>0</v>
      </c>
      <c r="S55" s="102">
        <v>5618.12</v>
      </c>
      <c r="T55" s="102">
        <v>184.3</v>
      </c>
      <c r="U55" s="102">
        <v>52.48</v>
      </c>
      <c r="V55" s="102">
        <v>0</v>
      </c>
      <c r="W55" s="102">
        <v>184.3</v>
      </c>
      <c r="X55" s="102">
        <v>52.48</v>
      </c>
      <c r="Y55" s="102">
        <v>0</v>
      </c>
      <c r="Z55" s="102">
        <v>0</v>
      </c>
      <c r="AA55" s="102">
        <v>0</v>
      </c>
      <c r="AB55" s="102">
        <v>68.84</v>
      </c>
      <c r="AC55" s="102">
        <v>0</v>
      </c>
      <c r="AD55" s="102">
        <v>0</v>
      </c>
      <c r="AE55" s="102">
        <v>0</v>
      </c>
      <c r="AF55" s="102">
        <v>45.38</v>
      </c>
      <c r="AG55" s="102">
        <v>0</v>
      </c>
      <c r="AH55" s="102">
        <v>35.299999999999997</v>
      </c>
      <c r="AI55" s="102">
        <v>52.78</v>
      </c>
      <c r="AJ55" s="102">
        <v>206.52</v>
      </c>
      <c r="AK55" s="102">
        <v>0</v>
      </c>
      <c r="AL55" s="102">
        <v>0</v>
      </c>
      <c r="AM55" s="102">
        <v>45.38</v>
      </c>
      <c r="AN55" s="102">
        <v>0</v>
      </c>
      <c r="AO55" s="102">
        <v>105.9</v>
      </c>
      <c r="AP55" s="102">
        <v>158.13999999999999</v>
      </c>
      <c r="AQ55" s="102">
        <v>44.073</v>
      </c>
      <c r="AR55" s="102">
        <v>0</v>
      </c>
      <c r="AS55" s="102">
        <v>0</v>
      </c>
      <c r="AT55" s="102">
        <v>0</v>
      </c>
      <c r="AU55" s="102">
        <f t="shared" si="0"/>
        <v>3100.5930000000003</v>
      </c>
      <c r="AV55" s="102">
        <v>0</v>
      </c>
      <c r="AW55" s="102">
        <v>0</v>
      </c>
      <c r="AX55" s="103">
        <v>39</v>
      </c>
      <c r="AY55" s="103">
        <v>300</v>
      </c>
      <c r="AZ55" s="102">
        <v>227713.4037</v>
      </c>
      <c r="BA55" s="102">
        <v>63151.199999999997</v>
      </c>
      <c r="BB55" s="104">
        <v>90</v>
      </c>
      <c r="BC55" s="104">
        <v>8.0066697069889408</v>
      </c>
      <c r="BD55" s="104">
        <v>10.24</v>
      </c>
      <c r="BE55" s="104"/>
      <c r="BF55" s="100" t="s">
        <v>412</v>
      </c>
      <c r="BG55" s="97"/>
      <c r="BH55" s="100" t="s">
        <v>161</v>
      </c>
      <c r="BI55" s="100" t="s">
        <v>483</v>
      </c>
      <c r="BJ55" s="100" t="s">
        <v>484</v>
      </c>
      <c r="BK55" s="100" t="s">
        <v>139</v>
      </c>
      <c r="BL55" s="98" t="s">
        <v>11</v>
      </c>
      <c r="BM55" s="104">
        <v>44634.221782799999</v>
      </c>
      <c r="BN55" s="98" t="s">
        <v>339</v>
      </c>
      <c r="BO55" s="104"/>
      <c r="BP55" s="105">
        <v>37666</v>
      </c>
      <c r="BQ55" s="105">
        <v>46797</v>
      </c>
      <c r="BR55" s="104">
        <v>0</v>
      </c>
      <c r="BS55" s="104">
        <v>68.84</v>
      </c>
      <c r="BT55" s="104">
        <v>0</v>
      </c>
    </row>
    <row r="56" spans="1:72" s="94" customFormat="1" ht="18.2" customHeight="1" x14ac:dyDescent="0.15">
      <c r="A56" s="106">
        <v>54</v>
      </c>
      <c r="B56" s="107" t="s">
        <v>158</v>
      </c>
      <c r="C56" s="107" t="s">
        <v>411</v>
      </c>
      <c r="D56" s="108">
        <v>45261</v>
      </c>
      <c r="E56" s="109" t="s">
        <v>188</v>
      </c>
      <c r="F56" s="110">
        <v>158</v>
      </c>
      <c r="G56" s="110">
        <v>157</v>
      </c>
      <c r="H56" s="111">
        <v>24498.36</v>
      </c>
      <c r="I56" s="111">
        <v>32462.65</v>
      </c>
      <c r="J56" s="111">
        <v>0</v>
      </c>
      <c r="K56" s="111">
        <v>56961.01</v>
      </c>
      <c r="L56" s="111">
        <v>376.04</v>
      </c>
      <c r="M56" s="111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0</v>
      </c>
      <c r="S56" s="111">
        <v>56961.01</v>
      </c>
      <c r="T56" s="111">
        <v>59496.02</v>
      </c>
      <c r="U56" s="111">
        <v>209.43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59705.45</v>
      </c>
      <c r="AB56" s="111">
        <v>0</v>
      </c>
      <c r="AC56" s="111">
        <v>0</v>
      </c>
      <c r="AD56" s="111">
        <v>0</v>
      </c>
      <c r="AE56" s="111">
        <v>0</v>
      </c>
      <c r="AF56" s="111">
        <v>0</v>
      </c>
      <c r="AG56" s="111">
        <v>0</v>
      </c>
      <c r="AH56" s="111">
        <v>0</v>
      </c>
      <c r="AI56" s="111">
        <v>0</v>
      </c>
      <c r="AJ56" s="111">
        <v>0</v>
      </c>
      <c r="AK56" s="111">
        <v>0</v>
      </c>
      <c r="AL56" s="111">
        <v>0</v>
      </c>
      <c r="AM56" s="111">
        <v>0</v>
      </c>
      <c r="AN56" s="111">
        <v>0</v>
      </c>
      <c r="AO56" s="111">
        <v>0</v>
      </c>
      <c r="AP56" s="111">
        <v>0</v>
      </c>
      <c r="AQ56" s="111">
        <v>0</v>
      </c>
      <c r="AR56" s="111">
        <v>0</v>
      </c>
      <c r="AS56" s="111">
        <v>0</v>
      </c>
      <c r="AT56" s="111">
        <v>0</v>
      </c>
      <c r="AU56" s="111">
        <f t="shared" si="0"/>
        <v>0</v>
      </c>
      <c r="AV56" s="111">
        <v>32838.69</v>
      </c>
      <c r="AW56" s="111">
        <v>59705.45</v>
      </c>
      <c r="AX56" s="112">
        <v>52</v>
      </c>
      <c r="AY56" s="112">
        <v>300</v>
      </c>
      <c r="AZ56" s="111">
        <v>227990.5673</v>
      </c>
      <c r="BA56" s="111">
        <v>63151.199999999997</v>
      </c>
      <c r="BB56" s="113">
        <v>90</v>
      </c>
      <c r="BC56" s="113">
        <v>81.178044122676994</v>
      </c>
      <c r="BD56" s="113">
        <v>10.26</v>
      </c>
      <c r="BE56" s="113"/>
      <c r="BF56" s="109" t="s">
        <v>412</v>
      </c>
      <c r="BG56" s="106"/>
      <c r="BH56" s="109" t="s">
        <v>161</v>
      </c>
      <c r="BI56" s="109" t="s">
        <v>483</v>
      </c>
      <c r="BJ56" s="109" t="s">
        <v>484</v>
      </c>
      <c r="BK56" s="109" t="s">
        <v>416</v>
      </c>
      <c r="BL56" s="107" t="s">
        <v>11</v>
      </c>
      <c r="BM56" s="113">
        <v>452537.56653690001</v>
      </c>
      <c r="BN56" s="107" t="s">
        <v>339</v>
      </c>
      <c r="BO56" s="113"/>
      <c r="BP56" s="114">
        <v>37685</v>
      </c>
      <c r="BQ56" s="114">
        <v>46817</v>
      </c>
      <c r="BR56" s="113">
        <v>26181.31</v>
      </c>
      <c r="BS56" s="113">
        <v>53.55</v>
      </c>
      <c r="BT56" s="113">
        <v>45.33</v>
      </c>
    </row>
    <row r="57" spans="1:72" s="94" customFormat="1" ht="18.2" customHeight="1" x14ac:dyDescent="0.15">
      <c r="A57" s="97">
        <v>55</v>
      </c>
      <c r="B57" s="98" t="s">
        <v>158</v>
      </c>
      <c r="C57" s="98" t="s">
        <v>411</v>
      </c>
      <c r="D57" s="99">
        <v>45261</v>
      </c>
      <c r="E57" s="100" t="s">
        <v>486</v>
      </c>
      <c r="F57" s="101">
        <v>0</v>
      </c>
      <c r="G57" s="101">
        <v>0</v>
      </c>
      <c r="H57" s="102">
        <v>23958.61</v>
      </c>
      <c r="I57" s="102">
        <v>0</v>
      </c>
      <c r="J57" s="102">
        <v>0</v>
      </c>
      <c r="K57" s="102">
        <v>23958.61</v>
      </c>
      <c r="L57" s="102">
        <v>377.45</v>
      </c>
      <c r="M57" s="102">
        <v>0</v>
      </c>
      <c r="N57" s="102">
        <v>0</v>
      </c>
      <c r="O57" s="102">
        <v>0</v>
      </c>
      <c r="P57" s="102">
        <v>377.45</v>
      </c>
      <c r="Q57" s="102">
        <v>0</v>
      </c>
      <c r="R57" s="102">
        <v>0</v>
      </c>
      <c r="S57" s="102">
        <v>23581.16</v>
      </c>
      <c r="T57" s="102">
        <v>0</v>
      </c>
      <c r="U57" s="102">
        <v>208.02</v>
      </c>
      <c r="V57" s="102">
        <v>0</v>
      </c>
      <c r="W57" s="102">
        <v>0</v>
      </c>
      <c r="X57" s="102">
        <v>208.02</v>
      </c>
      <c r="Y57" s="102">
        <v>0</v>
      </c>
      <c r="Z57" s="102">
        <v>0</v>
      </c>
      <c r="AA57" s="102">
        <v>0</v>
      </c>
      <c r="AB57" s="102">
        <v>0</v>
      </c>
      <c r="AC57" s="102">
        <v>0</v>
      </c>
      <c r="AD57" s="102">
        <v>0</v>
      </c>
      <c r="AE57" s="102">
        <v>0</v>
      </c>
      <c r="AF57" s="102">
        <v>0</v>
      </c>
      <c r="AG57" s="102">
        <v>0</v>
      </c>
      <c r="AH57" s="102">
        <v>0</v>
      </c>
      <c r="AI57" s="102">
        <v>0.9</v>
      </c>
      <c r="AJ57" s="102">
        <v>53.55</v>
      </c>
      <c r="AK57" s="102">
        <v>0</v>
      </c>
      <c r="AL57" s="102">
        <v>0</v>
      </c>
      <c r="AM57" s="102">
        <v>0</v>
      </c>
      <c r="AN57" s="102">
        <v>0</v>
      </c>
      <c r="AO57" s="102">
        <v>34.58</v>
      </c>
      <c r="AP57" s="102">
        <v>52.92</v>
      </c>
      <c r="AQ57" s="102">
        <v>0</v>
      </c>
      <c r="AR57" s="102">
        <v>0</v>
      </c>
      <c r="AS57" s="102">
        <v>6.0417999999999999E-2</v>
      </c>
      <c r="AT57" s="102">
        <v>0</v>
      </c>
      <c r="AU57" s="102">
        <f t="shared" si="0"/>
        <v>727.35958200000005</v>
      </c>
      <c r="AV57" s="102">
        <v>0</v>
      </c>
      <c r="AW57" s="102">
        <v>0</v>
      </c>
      <c r="AX57" s="103">
        <v>52</v>
      </c>
      <c r="AY57" s="103">
        <v>300</v>
      </c>
      <c r="AZ57" s="102">
        <v>228727.33129999999</v>
      </c>
      <c r="BA57" s="102">
        <v>63151.199999999997</v>
      </c>
      <c r="BB57" s="104">
        <v>90</v>
      </c>
      <c r="BC57" s="104">
        <v>33.606715311823102</v>
      </c>
      <c r="BD57" s="104">
        <v>10.26</v>
      </c>
      <c r="BE57" s="104"/>
      <c r="BF57" s="100" t="s">
        <v>412</v>
      </c>
      <c r="BG57" s="97"/>
      <c r="BH57" s="100" t="s">
        <v>161</v>
      </c>
      <c r="BI57" s="100" t="s">
        <v>483</v>
      </c>
      <c r="BJ57" s="100" t="s">
        <v>484</v>
      </c>
      <c r="BK57" s="100" t="s">
        <v>139</v>
      </c>
      <c r="BL57" s="98" t="s">
        <v>11</v>
      </c>
      <c r="BM57" s="104">
        <v>187345.00604040001</v>
      </c>
      <c r="BN57" s="98" t="s">
        <v>339</v>
      </c>
      <c r="BO57" s="104"/>
      <c r="BP57" s="105">
        <v>37707</v>
      </c>
      <c r="BQ57" s="105">
        <v>46839</v>
      </c>
      <c r="BR57" s="104">
        <v>140.24</v>
      </c>
      <c r="BS57" s="104">
        <v>53.55</v>
      </c>
      <c r="BT57" s="104">
        <v>0</v>
      </c>
    </row>
    <row r="58" spans="1:72" s="94" customFormat="1" ht="18.2" customHeight="1" x14ac:dyDescent="0.15">
      <c r="A58" s="106">
        <v>56</v>
      </c>
      <c r="B58" s="107" t="s">
        <v>158</v>
      </c>
      <c r="C58" s="107" t="s">
        <v>411</v>
      </c>
      <c r="D58" s="108">
        <v>45261</v>
      </c>
      <c r="E58" s="109" t="s">
        <v>189</v>
      </c>
      <c r="F58" s="110">
        <v>196</v>
      </c>
      <c r="G58" s="110">
        <v>195</v>
      </c>
      <c r="H58" s="111">
        <v>24791.05</v>
      </c>
      <c r="I58" s="111">
        <v>35439.43</v>
      </c>
      <c r="J58" s="111">
        <v>0</v>
      </c>
      <c r="K58" s="111">
        <v>60230.48</v>
      </c>
      <c r="L58" s="111">
        <v>372.08</v>
      </c>
      <c r="M58" s="111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0</v>
      </c>
      <c r="S58" s="111">
        <v>60230.48</v>
      </c>
      <c r="T58" s="111">
        <v>78785.460000000006</v>
      </c>
      <c r="U58" s="111">
        <v>210.7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78996.160000000003</v>
      </c>
      <c r="AB58" s="111">
        <v>0</v>
      </c>
      <c r="AC58" s="111">
        <v>0</v>
      </c>
      <c r="AD58" s="111">
        <v>0</v>
      </c>
      <c r="AE58" s="111">
        <v>0</v>
      </c>
      <c r="AF58" s="111">
        <v>0</v>
      </c>
      <c r="AG58" s="111">
        <v>0</v>
      </c>
      <c r="AH58" s="111">
        <v>0</v>
      </c>
      <c r="AI58" s="111">
        <v>0</v>
      </c>
      <c r="AJ58" s="111">
        <v>0</v>
      </c>
      <c r="AK58" s="111">
        <v>0</v>
      </c>
      <c r="AL58" s="111">
        <v>0</v>
      </c>
      <c r="AM58" s="111">
        <v>0</v>
      </c>
      <c r="AN58" s="111">
        <v>0</v>
      </c>
      <c r="AO58" s="111">
        <v>0</v>
      </c>
      <c r="AP58" s="111">
        <v>0</v>
      </c>
      <c r="AQ58" s="111">
        <v>0</v>
      </c>
      <c r="AR58" s="111">
        <v>0</v>
      </c>
      <c r="AS58" s="111">
        <v>0</v>
      </c>
      <c r="AT58" s="111">
        <v>0</v>
      </c>
      <c r="AU58" s="111">
        <f t="shared" si="0"/>
        <v>0</v>
      </c>
      <c r="AV58" s="111">
        <v>35811.51</v>
      </c>
      <c r="AW58" s="111">
        <v>78996.160000000003</v>
      </c>
      <c r="AX58" s="112">
        <v>54</v>
      </c>
      <c r="AY58" s="112">
        <v>300</v>
      </c>
      <c r="AZ58" s="111">
        <v>229555.3137</v>
      </c>
      <c r="BA58" s="111">
        <v>63151.199999999997</v>
      </c>
      <c r="BB58" s="113">
        <v>90</v>
      </c>
      <c r="BC58" s="113">
        <v>85.837532778474497</v>
      </c>
      <c r="BD58" s="113">
        <v>10.199999999999999</v>
      </c>
      <c r="BE58" s="113"/>
      <c r="BF58" s="109" t="s">
        <v>412</v>
      </c>
      <c r="BG58" s="106"/>
      <c r="BH58" s="109" t="s">
        <v>161</v>
      </c>
      <c r="BI58" s="109" t="s">
        <v>483</v>
      </c>
      <c r="BJ58" s="109" t="s">
        <v>484</v>
      </c>
      <c r="BK58" s="109" t="s">
        <v>416</v>
      </c>
      <c r="BL58" s="107" t="s">
        <v>11</v>
      </c>
      <c r="BM58" s="113">
        <v>478512.49215120001</v>
      </c>
      <c r="BN58" s="107" t="s">
        <v>339</v>
      </c>
      <c r="BO58" s="113"/>
      <c r="BP58" s="114">
        <v>37722</v>
      </c>
      <c r="BQ58" s="114">
        <v>46854</v>
      </c>
      <c r="BR58" s="113">
        <v>32196.39</v>
      </c>
      <c r="BS58" s="113">
        <v>56.25</v>
      </c>
      <c r="BT58" s="113">
        <v>45.02</v>
      </c>
    </row>
    <row r="59" spans="1:72" s="94" customFormat="1" ht="18.2" customHeight="1" x14ac:dyDescent="0.15">
      <c r="A59" s="97">
        <v>57</v>
      </c>
      <c r="B59" s="98" t="s">
        <v>158</v>
      </c>
      <c r="C59" s="98" t="s">
        <v>411</v>
      </c>
      <c r="D59" s="99">
        <v>45261</v>
      </c>
      <c r="E59" s="100" t="s">
        <v>190</v>
      </c>
      <c r="F59" s="101">
        <v>183</v>
      </c>
      <c r="G59" s="101">
        <v>182</v>
      </c>
      <c r="H59" s="102">
        <v>24791.05</v>
      </c>
      <c r="I59" s="102">
        <v>34470.32</v>
      </c>
      <c r="J59" s="102">
        <v>0</v>
      </c>
      <c r="K59" s="102">
        <v>59261.37</v>
      </c>
      <c r="L59" s="102">
        <v>372.08</v>
      </c>
      <c r="M59" s="102">
        <v>0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  <c r="S59" s="102">
        <v>59261.37</v>
      </c>
      <c r="T59" s="102">
        <v>72178.429999999993</v>
      </c>
      <c r="U59" s="102">
        <v>210.7</v>
      </c>
      <c r="V59" s="102">
        <v>0</v>
      </c>
      <c r="W59" s="102">
        <v>0</v>
      </c>
      <c r="X59" s="102">
        <v>0</v>
      </c>
      <c r="Y59" s="102">
        <v>0</v>
      </c>
      <c r="Z59" s="102">
        <v>0</v>
      </c>
      <c r="AA59" s="102">
        <v>72389.13</v>
      </c>
      <c r="AB59" s="102">
        <v>0</v>
      </c>
      <c r="AC59" s="102">
        <v>0</v>
      </c>
      <c r="AD59" s="102">
        <v>0</v>
      </c>
      <c r="AE59" s="102">
        <v>0</v>
      </c>
      <c r="AF59" s="102">
        <v>0</v>
      </c>
      <c r="AG59" s="102">
        <v>0</v>
      </c>
      <c r="AH59" s="102">
        <v>0</v>
      </c>
      <c r="AI59" s="102">
        <v>0</v>
      </c>
      <c r="AJ59" s="102">
        <v>0</v>
      </c>
      <c r="AK59" s="102">
        <v>0</v>
      </c>
      <c r="AL59" s="102">
        <v>0</v>
      </c>
      <c r="AM59" s="102">
        <v>0</v>
      </c>
      <c r="AN59" s="102">
        <v>0</v>
      </c>
      <c r="AO59" s="102">
        <v>0</v>
      </c>
      <c r="AP59" s="102">
        <v>0</v>
      </c>
      <c r="AQ59" s="102">
        <v>0</v>
      </c>
      <c r="AR59" s="102">
        <v>0</v>
      </c>
      <c r="AS59" s="102">
        <v>0</v>
      </c>
      <c r="AT59" s="102">
        <v>0</v>
      </c>
      <c r="AU59" s="102">
        <f t="shared" si="0"/>
        <v>0</v>
      </c>
      <c r="AV59" s="102">
        <v>34842.400000000001</v>
      </c>
      <c r="AW59" s="102">
        <v>72389.13</v>
      </c>
      <c r="AX59" s="103">
        <v>54</v>
      </c>
      <c r="AY59" s="103">
        <v>300</v>
      </c>
      <c r="AZ59" s="102">
        <v>229555.3137</v>
      </c>
      <c r="BA59" s="102">
        <v>63151.199999999997</v>
      </c>
      <c r="BB59" s="104">
        <v>90</v>
      </c>
      <c r="BC59" s="104">
        <v>84.456404628890695</v>
      </c>
      <c r="BD59" s="104">
        <v>10.199999999999999</v>
      </c>
      <c r="BE59" s="104"/>
      <c r="BF59" s="100" t="s">
        <v>412</v>
      </c>
      <c r="BG59" s="97"/>
      <c r="BH59" s="100" t="s">
        <v>161</v>
      </c>
      <c r="BI59" s="100" t="s">
        <v>483</v>
      </c>
      <c r="BJ59" s="100" t="s">
        <v>484</v>
      </c>
      <c r="BK59" s="100" t="s">
        <v>416</v>
      </c>
      <c r="BL59" s="98" t="s">
        <v>11</v>
      </c>
      <c r="BM59" s="104">
        <v>470813.21362529998</v>
      </c>
      <c r="BN59" s="98" t="s">
        <v>339</v>
      </c>
      <c r="BO59" s="104"/>
      <c r="BP59" s="105">
        <v>37722</v>
      </c>
      <c r="BQ59" s="105">
        <v>46854</v>
      </c>
      <c r="BR59" s="104">
        <v>30181.23</v>
      </c>
      <c r="BS59" s="104">
        <v>56.25</v>
      </c>
      <c r="BT59" s="104">
        <v>45.02</v>
      </c>
    </row>
    <row r="60" spans="1:72" s="94" customFormat="1" ht="18.2" customHeight="1" x14ac:dyDescent="0.15">
      <c r="A60" s="106">
        <v>58</v>
      </c>
      <c r="B60" s="107" t="s">
        <v>158</v>
      </c>
      <c r="C60" s="107" t="s">
        <v>411</v>
      </c>
      <c r="D60" s="108">
        <v>45261</v>
      </c>
      <c r="E60" s="109" t="s">
        <v>191</v>
      </c>
      <c r="F60" s="110">
        <v>188</v>
      </c>
      <c r="G60" s="110">
        <v>187</v>
      </c>
      <c r="H60" s="111">
        <v>24791.05</v>
      </c>
      <c r="I60" s="111">
        <v>34855.730000000003</v>
      </c>
      <c r="J60" s="111">
        <v>0</v>
      </c>
      <c r="K60" s="111">
        <v>59646.78</v>
      </c>
      <c r="L60" s="111">
        <v>372.08</v>
      </c>
      <c r="M60" s="111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0</v>
      </c>
      <c r="S60" s="111">
        <v>59646.78</v>
      </c>
      <c r="T60" s="111">
        <v>74706.92</v>
      </c>
      <c r="U60" s="111">
        <v>210.7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74917.62</v>
      </c>
      <c r="AB60" s="111">
        <v>0</v>
      </c>
      <c r="AC60" s="111">
        <v>0</v>
      </c>
      <c r="AD60" s="111">
        <v>0</v>
      </c>
      <c r="AE60" s="111">
        <v>0</v>
      </c>
      <c r="AF60" s="111">
        <v>0</v>
      </c>
      <c r="AG60" s="111">
        <v>0</v>
      </c>
      <c r="AH60" s="111">
        <v>0</v>
      </c>
      <c r="AI60" s="111">
        <v>0</v>
      </c>
      <c r="AJ60" s="111">
        <v>0</v>
      </c>
      <c r="AK60" s="111">
        <v>0</v>
      </c>
      <c r="AL60" s="111">
        <v>0</v>
      </c>
      <c r="AM60" s="111">
        <v>0</v>
      </c>
      <c r="AN60" s="111">
        <v>0</v>
      </c>
      <c r="AO60" s="111">
        <v>0</v>
      </c>
      <c r="AP60" s="111">
        <v>0</v>
      </c>
      <c r="AQ60" s="111">
        <v>0</v>
      </c>
      <c r="AR60" s="111">
        <v>0</v>
      </c>
      <c r="AS60" s="111">
        <v>0</v>
      </c>
      <c r="AT60" s="111">
        <v>0</v>
      </c>
      <c r="AU60" s="111">
        <f t="shared" si="0"/>
        <v>0</v>
      </c>
      <c r="AV60" s="111">
        <v>35227.81</v>
      </c>
      <c r="AW60" s="111">
        <v>74917.62</v>
      </c>
      <c r="AX60" s="112">
        <v>54</v>
      </c>
      <c r="AY60" s="112">
        <v>300</v>
      </c>
      <c r="AZ60" s="111">
        <v>229555.3137</v>
      </c>
      <c r="BA60" s="111">
        <v>63151.199999999997</v>
      </c>
      <c r="BB60" s="113">
        <v>90</v>
      </c>
      <c r="BC60" s="113">
        <v>85.005672101242695</v>
      </c>
      <c r="BD60" s="113">
        <v>10.199999999999999</v>
      </c>
      <c r="BE60" s="113"/>
      <c r="BF60" s="109" t="s">
        <v>412</v>
      </c>
      <c r="BG60" s="106"/>
      <c r="BH60" s="109" t="s">
        <v>161</v>
      </c>
      <c r="BI60" s="109" t="s">
        <v>483</v>
      </c>
      <c r="BJ60" s="109" t="s">
        <v>484</v>
      </c>
      <c r="BK60" s="109" t="s">
        <v>416</v>
      </c>
      <c r="BL60" s="107" t="s">
        <v>11</v>
      </c>
      <c r="BM60" s="113">
        <v>473875.17659819999</v>
      </c>
      <c r="BN60" s="107" t="s">
        <v>339</v>
      </c>
      <c r="BO60" s="113"/>
      <c r="BP60" s="114">
        <v>37722</v>
      </c>
      <c r="BQ60" s="114">
        <v>46854</v>
      </c>
      <c r="BR60" s="113">
        <v>30937.09</v>
      </c>
      <c r="BS60" s="113">
        <v>56.25</v>
      </c>
      <c r="BT60" s="113">
        <v>45.02</v>
      </c>
    </row>
    <row r="61" spans="1:72" s="94" customFormat="1" ht="18.2" customHeight="1" x14ac:dyDescent="0.15">
      <c r="A61" s="97">
        <v>59</v>
      </c>
      <c r="B61" s="98" t="s">
        <v>158</v>
      </c>
      <c r="C61" s="98" t="s">
        <v>411</v>
      </c>
      <c r="D61" s="99">
        <v>45261</v>
      </c>
      <c r="E61" s="100" t="s">
        <v>192</v>
      </c>
      <c r="F61" s="101">
        <v>190</v>
      </c>
      <c r="G61" s="101">
        <v>189</v>
      </c>
      <c r="H61" s="102">
        <v>24791.05</v>
      </c>
      <c r="I61" s="102">
        <v>35005.379999999997</v>
      </c>
      <c r="J61" s="102">
        <v>0</v>
      </c>
      <c r="K61" s="102">
        <v>59796.43</v>
      </c>
      <c r="L61" s="102">
        <v>372.08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59796.43</v>
      </c>
      <c r="T61" s="102">
        <v>75473.13</v>
      </c>
      <c r="U61" s="102">
        <v>210.7</v>
      </c>
      <c r="V61" s="102">
        <v>0</v>
      </c>
      <c r="W61" s="102">
        <v>0</v>
      </c>
      <c r="X61" s="102">
        <v>0</v>
      </c>
      <c r="Y61" s="102">
        <v>0</v>
      </c>
      <c r="Z61" s="102">
        <v>0</v>
      </c>
      <c r="AA61" s="102">
        <v>75683.83</v>
      </c>
      <c r="AB61" s="102">
        <v>0</v>
      </c>
      <c r="AC61" s="102">
        <v>0</v>
      </c>
      <c r="AD61" s="102">
        <v>0</v>
      </c>
      <c r="AE61" s="102">
        <v>0</v>
      </c>
      <c r="AF61" s="102">
        <v>0</v>
      </c>
      <c r="AG61" s="102">
        <v>0</v>
      </c>
      <c r="AH61" s="102">
        <v>0</v>
      </c>
      <c r="AI61" s="102">
        <v>0</v>
      </c>
      <c r="AJ61" s="102">
        <v>0</v>
      </c>
      <c r="AK61" s="102">
        <v>0</v>
      </c>
      <c r="AL61" s="102">
        <v>0</v>
      </c>
      <c r="AM61" s="102">
        <v>0</v>
      </c>
      <c r="AN61" s="102">
        <v>0</v>
      </c>
      <c r="AO61" s="102">
        <v>0</v>
      </c>
      <c r="AP61" s="102">
        <v>0</v>
      </c>
      <c r="AQ61" s="102">
        <v>0</v>
      </c>
      <c r="AR61" s="102">
        <v>0</v>
      </c>
      <c r="AS61" s="102">
        <v>0</v>
      </c>
      <c r="AT61" s="102">
        <v>0</v>
      </c>
      <c r="AU61" s="102">
        <f t="shared" si="0"/>
        <v>0</v>
      </c>
      <c r="AV61" s="102">
        <v>35377.46</v>
      </c>
      <c r="AW61" s="102">
        <v>75683.83</v>
      </c>
      <c r="AX61" s="103">
        <v>54</v>
      </c>
      <c r="AY61" s="103">
        <v>300</v>
      </c>
      <c r="AZ61" s="102">
        <v>229555.3137</v>
      </c>
      <c r="BA61" s="102">
        <v>63151.199999999997</v>
      </c>
      <c r="BB61" s="104">
        <v>90</v>
      </c>
      <c r="BC61" s="104">
        <v>85.218945958271604</v>
      </c>
      <c r="BD61" s="104">
        <v>10.199999999999999</v>
      </c>
      <c r="BE61" s="104"/>
      <c r="BF61" s="100" t="s">
        <v>412</v>
      </c>
      <c r="BG61" s="97"/>
      <c r="BH61" s="100" t="s">
        <v>161</v>
      </c>
      <c r="BI61" s="100" t="s">
        <v>483</v>
      </c>
      <c r="BJ61" s="100" t="s">
        <v>484</v>
      </c>
      <c r="BK61" s="100" t="s">
        <v>416</v>
      </c>
      <c r="BL61" s="98" t="s">
        <v>11</v>
      </c>
      <c r="BM61" s="104">
        <v>475064.09945669997</v>
      </c>
      <c r="BN61" s="98" t="s">
        <v>339</v>
      </c>
      <c r="BO61" s="104"/>
      <c r="BP61" s="105">
        <v>37722</v>
      </c>
      <c r="BQ61" s="105">
        <v>46854</v>
      </c>
      <c r="BR61" s="104">
        <v>31125.38</v>
      </c>
      <c r="BS61" s="104">
        <v>56.25</v>
      </c>
      <c r="BT61" s="104">
        <v>45.02</v>
      </c>
    </row>
    <row r="62" spans="1:72" s="94" customFormat="1" ht="18.2" customHeight="1" x14ac:dyDescent="0.15">
      <c r="A62" s="106">
        <v>60</v>
      </c>
      <c r="B62" s="107" t="s">
        <v>158</v>
      </c>
      <c r="C62" s="107" t="s">
        <v>411</v>
      </c>
      <c r="D62" s="108">
        <v>45261</v>
      </c>
      <c r="E62" s="109" t="s">
        <v>193</v>
      </c>
      <c r="F62" s="110">
        <v>192</v>
      </c>
      <c r="G62" s="110">
        <v>191</v>
      </c>
      <c r="H62" s="111">
        <v>24791.05</v>
      </c>
      <c r="I62" s="111">
        <v>35152.519999999997</v>
      </c>
      <c r="J62" s="111">
        <v>0</v>
      </c>
      <c r="K62" s="111">
        <v>59943.57</v>
      </c>
      <c r="L62" s="111">
        <v>372.08</v>
      </c>
      <c r="M62" s="111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0</v>
      </c>
      <c r="S62" s="111">
        <v>59943.57</v>
      </c>
      <c r="T62" s="111">
        <v>76741.240000000005</v>
      </c>
      <c r="U62" s="111">
        <v>210.7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76951.94</v>
      </c>
      <c r="AB62" s="111">
        <v>0</v>
      </c>
      <c r="AC62" s="111">
        <v>0</v>
      </c>
      <c r="AD62" s="111">
        <v>0</v>
      </c>
      <c r="AE62" s="111">
        <v>0</v>
      </c>
      <c r="AF62" s="111">
        <v>0</v>
      </c>
      <c r="AG62" s="111">
        <v>0</v>
      </c>
      <c r="AH62" s="111">
        <v>0</v>
      </c>
      <c r="AI62" s="111">
        <v>0</v>
      </c>
      <c r="AJ62" s="111">
        <v>0</v>
      </c>
      <c r="AK62" s="111">
        <v>0</v>
      </c>
      <c r="AL62" s="111">
        <v>0</v>
      </c>
      <c r="AM62" s="111">
        <v>0</v>
      </c>
      <c r="AN62" s="111">
        <v>0</v>
      </c>
      <c r="AO62" s="111">
        <v>0</v>
      </c>
      <c r="AP62" s="111">
        <v>0</v>
      </c>
      <c r="AQ62" s="111">
        <v>0</v>
      </c>
      <c r="AR62" s="111">
        <v>0</v>
      </c>
      <c r="AS62" s="111">
        <v>0</v>
      </c>
      <c r="AT62" s="111">
        <v>0</v>
      </c>
      <c r="AU62" s="111">
        <f t="shared" si="0"/>
        <v>0</v>
      </c>
      <c r="AV62" s="111">
        <v>35524.6</v>
      </c>
      <c r="AW62" s="111">
        <v>76951.94</v>
      </c>
      <c r="AX62" s="112">
        <v>54</v>
      </c>
      <c r="AY62" s="112">
        <v>300</v>
      </c>
      <c r="AZ62" s="111">
        <v>229555.3137</v>
      </c>
      <c r="BA62" s="111">
        <v>63151.199999999997</v>
      </c>
      <c r="BB62" s="113">
        <v>90</v>
      </c>
      <c r="BC62" s="113">
        <v>85.428642686124704</v>
      </c>
      <c r="BD62" s="113">
        <v>10.199999999999999</v>
      </c>
      <c r="BE62" s="113"/>
      <c r="BF62" s="109" t="s">
        <v>412</v>
      </c>
      <c r="BG62" s="106"/>
      <c r="BH62" s="109" t="s">
        <v>161</v>
      </c>
      <c r="BI62" s="109" t="s">
        <v>483</v>
      </c>
      <c r="BJ62" s="109" t="s">
        <v>484</v>
      </c>
      <c r="BK62" s="109" t="s">
        <v>416</v>
      </c>
      <c r="BL62" s="107" t="s">
        <v>11</v>
      </c>
      <c r="BM62" s="113">
        <v>476233.08114329999</v>
      </c>
      <c r="BN62" s="107" t="s">
        <v>339</v>
      </c>
      <c r="BO62" s="113"/>
      <c r="BP62" s="114">
        <v>37722</v>
      </c>
      <c r="BQ62" s="114">
        <v>46854</v>
      </c>
      <c r="BR62" s="113">
        <v>31566.44</v>
      </c>
      <c r="BS62" s="113">
        <v>56.25</v>
      </c>
      <c r="BT62" s="113">
        <v>45.02</v>
      </c>
    </row>
    <row r="63" spans="1:72" s="94" customFormat="1" ht="18.2" customHeight="1" x14ac:dyDescent="0.15">
      <c r="A63" s="97">
        <v>61</v>
      </c>
      <c r="B63" s="98" t="s">
        <v>158</v>
      </c>
      <c r="C63" s="98" t="s">
        <v>411</v>
      </c>
      <c r="D63" s="99">
        <v>45261</v>
      </c>
      <c r="E63" s="100" t="s">
        <v>487</v>
      </c>
      <c r="F63" s="101">
        <v>0</v>
      </c>
      <c r="G63" s="101">
        <v>0</v>
      </c>
      <c r="H63" s="102">
        <v>39884.68</v>
      </c>
      <c r="I63" s="102">
        <v>0</v>
      </c>
      <c r="J63" s="102">
        <v>0</v>
      </c>
      <c r="K63" s="102">
        <v>39884.68</v>
      </c>
      <c r="L63" s="102">
        <v>291.14</v>
      </c>
      <c r="M63" s="102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39884.68</v>
      </c>
      <c r="T63" s="102">
        <v>0</v>
      </c>
      <c r="U63" s="102">
        <v>342.34</v>
      </c>
      <c r="V63" s="102">
        <v>0</v>
      </c>
      <c r="W63" s="102">
        <v>0</v>
      </c>
      <c r="X63" s="102">
        <v>0</v>
      </c>
      <c r="Y63" s="102">
        <v>0</v>
      </c>
      <c r="Z63" s="102">
        <v>0</v>
      </c>
      <c r="AA63" s="102">
        <v>342.34</v>
      </c>
      <c r="AB63" s="102">
        <v>0</v>
      </c>
      <c r="AC63" s="102">
        <v>0</v>
      </c>
      <c r="AD63" s="102">
        <v>0</v>
      </c>
      <c r="AE63" s="102">
        <v>0</v>
      </c>
      <c r="AF63" s="102">
        <v>0</v>
      </c>
      <c r="AG63" s="102">
        <v>0</v>
      </c>
      <c r="AH63" s="102">
        <v>0</v>
      </c>
      <c r="AI63" s="102">
        <v>7.0000000000000007E-2</v>
      </c>
      <c r="AJ63" s="102">
        <v>0</v>
      </c>
      <c r="AK63" s="102">
        <v>0</v>
      </c>
      <c r="AL63" s="102">
        <v>0</v>
      </c>
      <c r="AM63" s="102">
        <v>0</v>
      </c>
      <c r="AN63" s="102">
        <v>0</v>
      </c>
      <c r="AO63" s="102">
        <v>0</v>
      </c>
      <c r="AP63" s="102">
        <v>0</v>
      </c>
      <c r="AQ63" s="102">
        <v>0</v>
      </c>
      <c r="AR63" s="102">
        <v>0</v>
      </c>
      <c r="AS63" s="102">
        <v>6.7970000000000003E-2</v>
      </c>
      <c r="AT63" s="102">
        <v>0</v>
      </c>
      <c r="AU63" s="102">
        <f t="shared" si="0"/>
        <v>2.030000000000004E-3</v>
      </c>
      <c r="AV63" s="102">
        <v>291.14</v>
      </c>
      <c r="AW63" s="102">
        <v>342.34</v>
      </c>
      <c r="AX63" s="103">
        <v>91</v>
      </c>
      <c r="AY63" s="103">
        <v>360</v>
      </c>
      <c r="AZ63" s="102">
        <v>262895.9474</v>
      </c>
      <c r="BA63" s="102">
        <v>70400.800000000003</v>
      </c>
      <c r="BB63" s="104">
        <v>80</v>
      </c>
      <c r="BC63" s="104">
        <v>45.3229849660799</v>
      </c>
      <c r="BD63" s="104">
        <v>10.3</v>
      </c>
      <c r="BE63" s="104"/>
      <c r="BF63" s="100" t="s">
        <v>412</v>
      </c>
      <c r="BG63" s="97"/>
      <c r="BH63" s="100" t="s">
        <v>488</v>
      </c>
      <c r="BI63" s="100" t="s">
        <v>489</v>
      </c>
      <c r="BJ63" s="100" t="s">
        <v>490</v>
      </c>
      <c r="BK63" s="100" t="s">
        <v>139</v>
      </c>
      <c r="BL63" s="98" t="s">
        <v>11</v>
      </c>
      <c r="BM63" s="104">
        <v>316871.41834919999</v>
      </c>
      <c r="BN63" s="98" t="s">
        <v>339</v>
      </c>
      <c r="BO63" s="104"/>
      <c r="BP63" s="105">
        <v>37068</v>
      </c>
      <c r="BQ63" s="105">
        <v>48025</v>
      </c>
      <c r="BR63" s="104">
        <v>247.17</v>
      </c>
      <c r="BS63" s="104">
        <v>148</v>
      </c>
      <c r="BT63" s="104">
        <v>13.02</v>
      </c>
    </row>
    <row r="64" spans="1:72" s="94" customFormat="1" ht="18.2" customHeight="1" x14ac:dyDescent="0.15">
      <c r="A64" s="106">
        <v>62</v>
      </c>
      <c r="B64" s="107" t="s">
        <v>158</v>
      </c>
      <c r="C64" s="107" t="s">
        <v>411</v>
      </c>
      <c r="D64" s="108">
        <v>45261</v>
      </c>
      <c r="E64" s="109" t="s">
        <v>491</v>
      </c>
      <c r="F64" s="110">
        <v>0</v>
      </c>
      <c r="G64" s="110">
        <v>0</v>
      </c>
      <c r="H64" s="111">
        <v>50812.9</v>
      </c>
      <c r="I64" s="111">
        <v>337.08</v>
      </c>
      <c r="J64" s="111">
        <v>0</v>
      </c>
      <c r="K64" s="111">
        <v>51149.98</v>
      </c>
      <c r="L64" s="111">
        <v>340.03</v>
      </c>
      <c r="M64" s="111">
        <v>0</v>
      </c>
      <c r="N64" s="111">
        <v>0</v>
      </c>
      <c r="O64" s="111">
        <v>337.08</v>
      </c>
      <c r="P64" s="111">
        <v>340.03</v>
      </c>
      <c r="Q64" s="111">
        <v>0</v>
      </c>
      <c r="R64" s="111">
        <v>0</v>
      </c>
      <c r="S64" s="111">
        <v>50472.87</v>
      </c>
      <c r="T64" s="111">
        <v>447.56</v>
      </c>
      <c r="U64" s="111">
        <v>444.61</v>
      </c>
      <c r="V64" s="111">
        <v>0</v>
      </c>
      <c r="W64" s="111">
        <v>447.56</v>
      </c>
      <c r="X64" s="111">
        <v>444.61</v>
      </c>
      <c r="Y64" s="111">
        <v>0</v>
      </c>
      <c r="Z64" s="111">
        <v>0</v>
      </c>
      <c r="AA64" s="111">
        <v>0</v>
      </c>
      <c r="AB64" s="111">
        <v>148</v>
      </c>
      <c r="AC64" s="111">
        <v>0</v>
      </c>
      <c r="AD64" s="111">
        <v>0</v>
      </c>
      <c r="AE64" s="111">
        <v>0</v>
      </c>
      <c r="AF64" s="111">
        <v>44.92</v>
      </c>
      <c r="AG64" s="111">
        <v>0</v>
      </c>
      <c r="AH64" s="111">
        <v>102.59</v>
      </c>
      <c r="AI64" s="111">
        <v>0.22</v>
      </c>
      <c r="AJ64" s="111">
        <v>148</v>
      </c>
      <c r="AK64" s="111">
        <v>0</v>
      </c>
      <c r="AL64" s="111">
        <v>0</v>
      </c>
      <c r="AM64" s="111">
        <v>0</v>
      </c>
      <c r="AN64" s="111">
        <v>0</v>
      </c>
      <c r="AO64" s="111">
        <v>102.34</v>
      </c>
      <c r="AP64" s="111">
        <v>0</v>
      </c>
      <c r="AQ64" s="111">
        <v>1.2999999999999999E-2</v>
      </c>
      <c r="AR64" s="111">
        <v>0</v>
      </c>
      <c r="AS64" s="111">
        <v>0</v>
      </c>
      <c r="AT64" s="111">
        <v>0</v>
      </c>
      <c r="AU64" s="111">
        <f t="shared" si="0"/>
        <v>2115.3630000000003</v>
      </c>
      <c r="AV64" s="111">
        <v>0</v>
      </c>
      <c r="AW64" s="111">
        <v>0</v>
      </c>
      <c r="AX64" s="112">
        <v>96</v>
      </c>
      <c r="AY64" s="112">
        <v>360</v>
      </c>
      <c r="AZ64" s="111">
        <v>309999.72739999997</v>
      </c>
      <c r="BA64" s="111">
        <v>85777</v>
      </c>
      <c r="BB64" s="113">
        <v>84</v>
      </c>
      <c r="BC64" s="113">
        <v>49.427248329971903</v>
      </c>
      <c r="BD64" s="113">
        <v>10.5</v>
      </c>
      <c r="BE64" s="113"/>
      <c r="BF64" s="109" t="s">
        <v>412</v>
      </c>
      <c r="BG64" s="106"/>
      <c r="BH64" s="109" t="s">
        <v>488</v>
      </c>
      <c r="BI64" s="109" t="s">
        <v>492</v>
      </c>
      <c r="BJ64" s="109" t="s">
        <v>493</v>
      </c>
      <c r="BK64" s="109" t="s">
        <v>139</v>
      </c>
      <c r="BL64" s="107" t="s">
        <v>11</v>
      </c>
      <c r="BM64" s="113">
        <v>400991.30556030001</v>
      </c>
      <c r="BN64" s="107" t="s">
        <v>339</v>
      </c>
      <c r="BO64" s="113"/>
      <c r="BP64" s="114">
        <v>37188</v>
      </c>
      <c r="BQ64" s="114">
        <v>48145</v>
      </c>
      <c r="BR64" s="113">
        <v>0</v>
      </c>
      <c r="BS64" s="113">
        <v>148</v>
      </c>
      <c r="BT64" s="113">
        <v>0</v>
      </c>
    </row>
    <row r="65" spans="1:72" s="94" customFormat="1" ht="18.2" customHeight="1" x14ac:dyDescent="0.15">
      <c r="A65" s="97">
        <v>63</v>
      </c>
      <c r="B65" s="98" t="s">
        <v>158</v>
      </c>
      <c r="C65" s="98" t="s">
        <v>411</v>
      </c>
      <c r="D65" s="99">
        <v>45261</v>
      </c>
      <c r="E65" s="100" t="s">
        <v>194</v>
      </c>
      <c r="F65" s="101">
        <v>162</v>
      </c>
      <c r="G65" s="101">
        <v>161</v>
      </c>
      <c r="H65" s="102">
        <v>35325.94</v>
      </c>
      <c r="I65" s="102">
        <v>24355.22</v>
      </c>
      <c r="J65" s="102">
        <v>0</v>
      </c>
      <c r="K65" s="102">
        <v>59681.16</v>
      </c>
      <c r="L65" s="102">
        <v>289.98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0</v>
      </c>
      <c r="S65" s="102">
        <v>59681.16</v>
      </c>
      <c r="T65" s="102">
        <v>74930.41</v>
      </c>
      <c r="U65" s="102">
        <v>325.27</v>
      </c>
      <c r="V65" s="102">
        <v>0</v>
      </c>
      <c r="W65" s="102">
        <v>0</v>
      </c>
      <c r="X65" s="102">
        <v>0</v>
      </c>
      <c r="Y65" s="102">
        <v>0</v>
      </c>
      <c r="Z65" s="102">
        <v>0</v>
      </c>
      <c r="AA65" s="102">
        <v>75255.679999999993</v>
      </c>
      <c r="AB65" s="102">
        <v>0</v>
      </c>
      <c r="AC65" s="102">
        <v>0</v>
      </c>
      <c r="AD65" s="102">
        <v>0</v>
      </c>
      <c r="AE65" s="102">
        <v>0</v>
      </c>
      <c r="AF65" s="102">
        <v>0</v>
      </c>
      <c r="AG65" s="102">
        <v>0</v>
      </c>
      <c r="AH65" s="102">
        <v>0</v>
      </c>
      <c r="AI65" s="102">
        <v>0</v>
      </c>
      <c r="AJ65" s="102">
        <v>0</v>
      </c>
      <c r="AK65" s="102">
        <v>0</v>
      </c>
      <c r="AL65" s="102">
        <v>0</v>
      </c>
      <c r="AM65" s="102">
        <v>0</v>
      </c>
      <c r="AN65" s="102">
        <v>0</v>
      </c>
      <c r="AO65" s="102">
        <v>0</v>
      </c>
      <c r="AP65" s="102">
        <v>0</v>
      </c>
      <c r="AQ65" s="102">
        <v>0</v>
      </c>
      <c r="AR65" s="102">
        <v>0</v>
      </c>
      <c r="AS65" s="102">
        <v>0</v>
      </c>
      <c r="AT65" s="102">
        <v>0</v>
      </c>
      <c r="AU65" s="102">
        <f t="shared" si="0"/>
        <v>0</v>
      </c>
      <c r="AV65" s="102">
        <v>24645.200000000001</v>
      </c>
      <c r="AW65" s="102">
        <v>75255.679999999993</v>
      </c>
      <c r="AX65" s="103">
        <v>83</v>
      </c>
      <c r="AY65" s="103">
        <v>360</v>
      </c>
      <c r="AZ65" s="102">
        <v>218341.69500000001</v>
      </c>
      <c r="BA65" s="102">
        <v>64350</v>
      </c>
      <c r="BB65" s="104">
        <v>90</v>
      </c>
      <c r="BC65" s="104">
        <v>83.470153846153906</v>
      </c>
      <c r="BD65" s="104">
        <v>11.05</v>
      </c>
      <c r="BE65" s="104"/>
      <c r="BF65" s="100" t="s">
        <v>412</v>
      </c>
      <c r="BG65" s="97"/>
      <c r="BH65" s="100" t="s">
        <v>488</v>
      </c>
      <c r="BI65" s="100" t="s">
        <v>494</v>
      </c>
      <c r="BJ65" s="100" t="s">
        <v>495</v>
      </c>
      <c r="BK65" s="100" t="s">
        <v>416</v>
      </c>
      <c r="BL65" s="98" t="s">
        <v>11</v>
      </c>
      <c r="BM65" s="104">
        <v>474148.31504040002</v>
      </c>
      <c r="BN65" s="98" t="s">
        <v>339</v>
      </c>
      <c r="BO65" s="104"/>
      <c r="BP65" s="105">
        <v>37246</v>
      </c>
      <c r="BQ65" s="105">
        <v>48203</v>
      </c>
      <c r="BR65" s="104">
        <v>37697.26</v>
      </c>
      <c r="BS65" s="104">
        <v>104.5</v>
      </c>
      <c r="BT65" s="104">
        <v>68.239999999999995</v>
      </c>
    </row>
    <row r="66" spans="1:72" s="94" customFormat="1" ht="18.2" customHeight="1" x14ac:dyDescent="0.15">
      <c r="A66" s="106">
        <v>64</v>
      </c>
      <c r="B66" s="107" t="s">
        <v>158</v>
      </c>
      <c r="C66" s="107" t="s">
        <v>411</v>
      </c>
      <c r="D66" s="108">
        <v>45261</v>
      </c>
      <c r="E66" s="109" t="s">
        <v>195</v>
      </c>
      <c r="F66" s="110">
        <v>23</v>
      </c>
      <c r="G66" s="110">
        <v>23</v>
      </c>
      <c r="H66" s="111">
        <v>0</v>
      </c>
      <c r="I66" s="111">
        <v>12379.05</v>
      </c>
      <c r="J66" s="111">
        <v>0</v>
      </c>
      <c r="K66" s="111">
        <v>12379.05</v>
      </c>
      <c r="L66" s="111">
        <v>0</v>
      </c>
      <c r="M66" s="111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0</v>
      </c>
      <c r="S66" s="111">
        <v>12379.05</v>
      </c>
      <c r="T66" s="111">
        <v>1356.29</v>
      </c>
      <c r="U66" s="111">
        <v>0</v>
      </c>
      <c r="V66" s="111">
        <v>0</v>
      </c>
      <c r="W66" s="111">
        <v>0</v>
      </c>
      <c r="X66" s="111">
        <v>0</v>
      </c>
      <c r="Y66" s="111">
        <v>0</v>
      </c>
      <c r="Z66" s="111">
        <v>0</v>
      </c>
      <c r="AA66" s="111">
        <v>1356.29</v>
      </c>
      <c r="AB66" s="111">
        <v>0</v>
      </c>
      <c r="AC66" s="111">
        <v>0</v>
      </c>
      <c r="AD66" s="111">
        <v>0</v>
      </c>
      <c r="AE66" s="111">
        <v>0</v>
      </c>
      <c r="AF66" s="111">
        <v>0</v>
      </c>
      <c r="AG66" s="111">
        <v>0</v>
      </c>
      <c r="AH66" s="111">
        <v>0</v>
      </c>
      <c r="AI66" s="111">
        <v>0</v>
      </c>
      <c r="AJ66" s="111">
        <v>0</v>
      </c>
      <c r="AK66" s="111">
        <v>0</v>
      </c>
      <c r="AL66" s="111">
        <v>0</v>
      </c>
      <c r="AM66" s="111">
        <v>0</v>
      </c>
      <c r="AN66" s="111">
        <v>0</v>
      </c>
      <c r="AO66" s="111">
        <v>0</v>
      </c>
      <c r="AP66" s="111">
        <v>0</v>
      </c>
      <c r="AQ66" s="111">
        <v>0</v>
      </c>
      <c r="AR66" s="111">
        <v>0</v>
      </c>
      <c r="AS66" s="111">
        <v>0</v>
      </c>
      <c r="AT66" s="111">
        <v>0</v>
      </c>
      <c r="AU66" s="111">
        <f t="shared" si="0"/>
        <v>0</v>
      </c>
      <c r="AV66" s="111">
        <v>12379.05</v>
      </c>
      <c r="AW66" s="111">
        <v>1356.29</v>
      </c>
      <c r="AX66" s="112">
        <v>0</v>
      </c>
      <c r="AY66" s="112">
        <v>360</v>
      </c>
      <c r="AZ66" s="111">
        <v>223085.72</v>
      </c>
      <c r="BA66" s="111">
        <v>64350</v>
      </c>
      <c r="BB66" s="113">
        <v>90</v>
      </c>
      <c r="BC66" s="113">
        <v>17.313356643356599</v>
      </c>
      <c r="BD66" s="113">
        <v>10.3</v>
      </c>
      <c r="BE66" s="113"/>
      <c r="BF66" s="109" t="s">
        <v>412</v>
      </c>
      <c r="BG66" s="106"/>
      <c r="BH66" s="109" t="s">
        <v>488</v>
      </c>
      <c r="BI66" s="109" t="s">
        <v>496</v>
      </c>
      <c r="BJ66" s="109" t="s">
        <v>497</v>
      </c>
      <c r="BK66" s="109" t="s">
        <v>416</v>
      </c>
      <c r="BL66" s="107" t="s">
        <v>11</v>
      </c>
      <c r="BM66" s="113">
        <v>98347.714744500001</v>
      </c>
      <c r="BN66" s="107" t="s">
        <v>339</v>
      </c>
      <c r="BO66" s="113"/>
      <c r="BP66" s="114">
        <v>37385</v>
      </c>
      <c r="BQ66" s="114">
        <v>48343</v>
      </c>
      <c r="BR66" s="113">
        <v>6594.48</v>
      </c>
      <c r="BS66" s="113">
        <v>0</v>
      </c>
      <c r="BT66" s="113">
        <v>54.43</v>
      </c>
    </row>
    <row r="67" spans="1:72" s="94" customFormat="1" ht="18.2" customHeight="1" x14ac:dyDescent="0.15">
      <c r="A67" s="97">
        <v>65</v>
      </c>
      <c r="B67" s="98" t="s">
        <v>158</v>
      </c>
      <c r="C67" s="98" t="s">
        <v>411</v>
      </c>
      <c r="D67" s="99">
        <v>45261</v>
      </c>
      <c r="E67" s="100" t="s">
        <v>156</v>
      </c>
      <c r="F67" s="101">
        <v>194</v>
      </c>
      <c r="G67" s="101">
        <v>193</v>
      </c>
      <c r="H67" s="102">
        <v>71561.48</v>
      </c>
      <c r="I67" s="102">
        <v>38991.29</v>
      </c>
      <c r="J67" s="102">
        <v>0</v>
      </c>
      <c r="K67" s="102">
        <v>110552.77</v>
      </c>
      <c r="L67" s="102">
        <v>418.4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0</v>
      </c>
      <c r="S67" s="102">
        <v>110552.77</v>
      </c>
      <c r="T67" s="102">
        <v>163647.53</v>
      </c>
      <c r="U67" s="102">
        <v>626.13</v>
      </c>
      <c r="V67" s="102">
        <v>0</v>
      </c>
      <c r="W67" s="102">
        <v>0</v>
      </c>
      <c r="X67" s="102">
        <v>0</v>
      </c>
      <c r="Y67" s="102">
        <v>0</v>
      </c>
      <c r="Z67" s="102">
        <v>0</v>
      </c>
      <c r="AA67" s="102">
        <v>164273.66</v>
      </c>
      <c r="AB67" s="102">
        <v>0</v>
      </c>
      <c r="AC67" s="102">
        <v>0</v>
      </c>
      <c r="AD67" s="102">
        <v>0</v>
      </c>
      <c r="AE67" s="102">
        <v>0</v>
      </c>
      <c r="AF67" s="102">
        <v>0</v>
      </c>
      <c r="AG67" s="102">
        <v>0</v>
      </c>
      <c r="AH67" s="102">
        <v>0</v>
      </c>
      <c r="AI67" s="102">
        <v>0</v>
      </c>
      <c r="AJ67" s="102">
        <v>0</v>
      </c>
      <c r="AK67" s="102">
        <v>0</v>
      </c>
      <c r="AL67" s="102">
        <v>0</v>
      </c>
      <c r="AM67" s="102">
        <v>0</v>
      </c>
      <c r="AN67" s="102">
        <v>0</v>
      </c>
      <c r="AO67" s="102">
        <v>0</v>
      </c>
      <c r="AP67" s="102">
        <v>0</v>
      </c>
      <c r="AQ67" s="102">
        <v>0</v>
      </c>
      <c r="AR67" s="102">
        <v>0</v>
      </c>
      <c r="AS67" s="102">
        <v>0</v>
      </c>
      <c r="AT67" s="102">
        <v>0</v>
      </c>
      <c r="AU67" s="102">
        <f t="shared" ref="AU67:AU130" si="1">SUM(AB67:AR67,W67:Y67,O67:R67)-J67-AS67-AT67</f>
        <v>0</v>
      </c>
      <c r="AV67" s="102">
        <v>39409.69</v>
      </c>
      <c r="AW67" s="102">
        <v>164273.66</v>
      </c>
      <c r="AX67" s="103">
        <v>106</v>
      </c>
      <c r="AY67" s="103">
        <v>360</v>
      </c>
      <c r="AZ67" s="102">
        <v>399232.62579999998</v>
      </c>
      <c r="BA67" s="102">
        <v>114189.35</v>
      </c>
      <c r="BB67" s="104">
        <v>90</v>
      </c>
      <c r="BC67" s="104">
        <v>87.133776486160897</v>
      </c>
      <c r="BD67" s="104">
        <v>10.5</v>
      </c>
      <c r="BE67" s="104"/>
      <c r="BF67" s="100" t="s">
        <v>412</v>
      </c>
      <c r="BG67" s="97"/>
      <c r="BH67" s="100" t="s">
        <v>488</v>
      </c>
      <c r="BI67" s="100" t="s">
        <v>494</v>
      </c>
      <c r="BJ67" s="100" t="s">
        <v>495</v>
      </c>
      <c r="BK67" s="100" t="s">
        <v>416</v>
      </c>
      <c r="BL67" s="98" t="s">
        <v>11</v>
      </c>
      <c r="BM67" s="104">
        <v>878307.48629130004</v>
      </c>
      <c r="BN67" s="98" t="s">
        <v>339</v>
      </c>
      <c r="BO67" s="104"/>
      <c r="BP67" s="105">
        <v>37482</v>
      </c>
      <c r="BQ67" s="105">
        <v>48440</v>
      </c>
      <c r="BR67" s="104">
        <v>57426.78</v>
      </c>
      <c r="BS67" s="104">
        <v>148</v>
      </c>
      <c r="BT67" s="104">
        <v>45.2</v>
      </c>
    </row>
    <row r="68" spans="1:72" s="94" customFormat="1" ht="18.2" customHeight="1" x14ac:dyDescent="0.15">
      <c r="A68" s="106">
        <v>66</v>
      </c>
      <c r="B68" s="107" t="s">
        <v>158</v>
      </c>
      <c r="C68" s="107" t="s">
        <v>411</v>
      </c>
      <c r="D68" s="108">
        <v>45261</v>
      </c>
      <c r="E68" s="109" t="s">
        <v>196</v>
      </c>
      <c r="F68" s="110">
        <v>156</v>
      </c>
      <c r="G68" s="110">
        <v>156</v>
      </c>
      <c r="H68" s="111">
        <v>0</v>
      </c>
      <c r="I68" s="111">
        <v>41831.54</v>
      </c>
      <c r="J68" s="111">
        <v>0</v>
      </c>
      <c r="K68" s="111">
        <v>41831.54</v>
      </c>
      <c r="L68" s="111">
        <v>0</v>
      </c>
      <c r="M68" s="111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0</v>
      </c>
      <c r="S68" s="111">
        <v>41831.54</v>
      </c>
      <c r="T68" s="111">
        <v>34234.839999999997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34234.839999999997</v>
      </c>
      <c r="AB68" s="111">
        <v>0</v>
      </c>
      <c r="AC68" s="111">
        <v>0</v>
      </c>
      <c r="AD68" s="111">
        <v>0</v>
      </c>
      <c r="AE68" s="111">
        <v>0</v>
      </c>
      <c r="AF68" s="111">
        <v>0</v>
      </c>
      <c r="AG68" s="111">
        <v>0</v>
      </c>
      <c r="AH68" s="111">
        <v>0</v>
      </c>
      <c r="AI68" s="111">
        <v>0</v>
      </c>
      <c r="AJ68" s="111">
        <v>0</v>
      </c>
      <c r="AK68" s="111">
        <v>0</v>
      </c>
      <c r="AL68" s="111">
        <v>0</v>
      </c>
      <c r="AM68" s="111">
        <v>0</v>
      </c>
      <c r="AN68" s="111">
        <v>0</v>
      </c>
      <c r="AO68" s="111">
        <v>0</v>
      </c>
      <c r="AP68" s="111">
        <v>0</v>
      </c>
      <c r="AQ68" s="111">
        <v>0</v>
      </c>
      <c r="AR68" s="111">
        <v>0</v>
      </c>
      <c r="AS68" s="111">
        <v>0</v>
      </c>
      <c r="AT68" s="111">
        <v>0</v>
      </c>
      <c r="AU68" s="111">
        <f t="shared" si="1"/>
        <v>0</v>
      </c>
      <c r="AV68" s="111">
        <v>41831.54</v>
      </c>
      <c r="AW68" s="111">
        <v>34234.839999999997</v>
      </c>
      <c r="AX68" s="112">
        <v>0</v>
      </c>
      <c r="AY68" s="112">
        <v>240</v>
      </c>
      <c r="AZ68" s="111">
        <v>170077.9423</v>
      </c>
      <c r="BA68" s="111">
        <v>49500.9</v>
      </c>
      <c r="BB68" s="113">
        <v>90</v>
      </c>
      <c r="BC68" s="113">
        <v>76.0559626188615</v>
      </c>
      <c r="BD68" s="113">
        <v>10.3</v>
      </c>
      <c r="BE68" s="113"/>
      <c r="BF68" s="109" t="s">
        <v>412</v>
      </c>
      <c r="BG68" s="106"/>
      <c r="BH68" s="109" t="s">
        <v>499</v>
      </c>
      <c r="BI68" s="109" t="s">
        <v>500</v>
      </c>
      <c r="BJ68" s="109" t="s">
        <v>502</v>
      </c>
      <c r="BK68" s="109" t="s">
        <v>416</v>
      </c>
      <c r="BL68" s="107" t="s">
        <v>11</v>
      </c>
      <c r="BM68" s="113">
        <v>332338.61752259999</v>
      </c>
      <c r="BN68" s="107" t="s">
        <v>339</v>
      </c>
      <c r="BO68" s="113"/>
      <c r="BP68" s="114">
        <v>37354</v>
      </c>
      <c r="BQ68" s="114">
        <v>44659</v>
      </c>
      <c r="BR68" s="113">
        <v>38004.480000000003</v>
      </c>
      <c r="BS68" s="113">
        <v>0</v>
      </c>
      <c r="BT68" s="113">
        <v>49.59</v>
      </c>
    </row>
    <row r="69" spans="1:72" s="94" customFormat="1" ht="18.2" customHeight="1" x14ac:dyDescent="0.15">
      <c r="A69" s="97">
        <v>67</v>
      </c>
      <c r="B69" s="98" t="s">
        <v>158</v>
      </c>
      <c r="C69" s="98" t="s">
        <v>411</v>
      </c>
      <c r="D69" s="99">
        <v>45261</v>
      </c>
      <c r="E69" s="100" t="s">
        <v>197</v>
      </c>
      <c r="F69" s="101">
        <v>96</v>
      </c>
      <c r="G69" s="101">
        <v>95</v>
      </c>
      <c r="H69" s="102">
        <v>30377.01</v>
      </c>
      <c r="I69" s="102">
        <v>12043.92</v>
      </c>
      <c r="J69" s="102">
        <v>0</v>
      </c>
      <c r="K69" s="102">
        <v>42420.93</v>
      </c>
      <c r="L69" s="102">
        <v>184.7</v>
      </c>
      <c r="M69" s="102">
        <v>0</v>
      </c>
      <c r="N69" s="102">
        <v>0</v>
      </c>
      <c r="O69" s="102">
        <v>0</v>
      </c>
      <c r="P69" s="102">
        <v>0</v>
      </c>
      <c r="Q69" s="102">
        <v>0</v>
      </c>
      <c r="R69" s="102">
        <v>0</v>
      </c>
      <c r="S69" s="102">
        <v>42420.93</v>
      </c>
      <c r="T69" s="102">
        <v>30716.41</v>
      </c>
      <c r="U69" s="102">
        <v>260.72000000000003</v>
      </c>
      <c r="V69" s="102">
        <v>0</v>
      </c>
      <c r="W69" s="102">
        <v>0</v>
      </c>
      <c r="X69" s="102">
        <v>0</v>
      </c>
      <c r="Y69" s="102">
        <v>0</v>
      </c>
      <c r="Z69" s="102">
        <v>0</v>
      </c>
      <c r="AA69" s="102">
        <v>30977.13</v>
      </c>
      <c r="AB69" s="102">
        <v>0</v>
      </c>
      <c r="AC69" s="102">
        <v>0</v>
      </c>
      <c r="AD69" s="102">
        <v>0</v>
      </c>
      <c r="AE69" s="102">
        <v>0</v>
      </c>
      <c r="AF69" s="102">
        <v>0</v>
      </c>
      <c r="AG69" s="102">
        <v>0</v>
      </c>
      <c r="AH69" s="102">
        <v>0</v>
      </c>
      <c r="AI69" s="102">
        <v>0</v>
      </c>
      <c r="AJ69" s="102">
        <v>0</v>
      </c>
      <c r="AK69" s="102">
        <v>0</v>
      </c>
      <c r="AL69" s="102">
        <v>0</v>
      </c>
      <c r="AM69" s="102">
        <v>0</v>
      </c>
      <c r="AN69" s="102">
        <v>0</v>
      </c>
      <c r="AO69" s="102">
        <v>0</v>
      </c>
      <c r="AP69" s="102">
        <v>0</v>
      </c>
      <c r="AQ69" s="102">
        <v>0</v>
      </c>
      <c r="AR69" s="102">
        <v>0</v>
      </c>
      <c r="AS69" s="102">
        <v>0</v>
      </c>
      <c r="AT69" s="102">
        <v>0</v>
      </c>
      <c r="AU69" s="102">
        <f t="shared" si="1"/>
        <v>0</v>
      </c>
      <c r="AV69" s="102">
        <v>12228.62</v>
      </c>
      <c r="AW69" s="102">
        <v>30977.13</v>
      </c>
      <c r="AX69" s="103">
        <v>103</v>
      </c>
      <c r="AY69" s="103">
        <v>360</v>
      </c>
      <c r="AZ69" s="102">
        <v>171823.674</v>
      </c>
      <c r="BA69" s="102">
        <v>49500.9</v>
      </c>
      <c r="BB69" s="104">
        <v>90</v>
      </c>
      <c r="BC69" s="104">
        <v>77.127561317067006</v>
      </c>
      <c r="BD69" s="104">
        <v>10.3</v>
      </c>
      <c r="BE69" s="104"/>
      <c r="BF69" s="100" t="s">
        <v>412</v>
      </c>
      <c r="BG69" s="97"/>
      <c r="BH69" s="100" t="s">
        <v>499</v>
      </c>
      <c r="BI69" s="100" t="s">
        <v>500</v>
      </c>
      <c r="BJ69" s="100" t="s">
        <v>502</v>
      </c>
      <c r="BK69" s="100" t="s">
        <v>416</v>
      </c>
      <c r="BL69" s="98" t="s">
        <v>11</v>
      </c>
      <c r="BM69" s="104">
        <v>337021.1383617</v>
      </c>
      <c r="BN69" s="98" t="s">
        <v>339</v>
      </c>
      <c r="BO69" s="104"/>
      <c r="BP69" s="105">
        <v>37427</v>
      </c>
      <c r="BQ69" s="105">
        <v>48385</v>
      </c>
      <c r="BR69" s="104">
        <v>23143.57</v>
      </c>
      <c r="BS69" s="104">
        <v>136.46</v>
      </c>
      <c r="BT69" s="104">
        <v>45.53</v>
      </c>
    </row>
    <row r="70" spans="1:72" s="94" customFormat="1" ht="18.2" customHeight="1" x14ac:dyDescent="0.15">
      <c r="A70" s="106">
        <v>68</v>
      </c>
      <c r="B70" s="107" t="s">
        <v>158</v>
      </c>
      <c r="C70" s="107" t="s">
        <v>411</v>
      </c>
      <c r="D70" s="108">
        <v>45261</v>
      </c>
      <c r="E70" s="109" t="s">
        <v>198</v>
      </c>
      <c r="F70" s="110">
        <v>130</v>
      </c>
      <c r="G70" s="110">
        <v>130</v>
      </c>
      <c r="H70" s="111">
        <v>5.4400000000023301</v>
      </c>
      <c r="I70" s="111">
        <v>38065.06</v>
      </c>
      <c r="J70" s="111">
        <v>0</v>
      </c>
      <c r="K70" s="111">
        <v>38070.5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v>0</v>
      </c>
      <c r="S70" s="111">
        <v>38070.5</v>
      </c>
      <c r="T70" s="111">
        <v>25484.34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25484.34</v>
      </c>
      <c r="AB70" s="111">
        <v>0</v>
      </c>
      <c r="AC70" s="111">
        <v>0</v>
      </c>
      <c r="AD70" s="111">
        <v>0</v>
      </c>
      <c r="AE70" s="111">
        <v>0</v>
      </c>
      <c r="AF70" s="111">
        <v>0</v>
      </c>
      <c r="AG70" s="111">
        <v>0</v>
      </c>
      <c r="AH70" s="111">
        <v>0</v>
      </c>
      <c r="AI70" s="111">
        <v>0</v>
      </c>
      <c r="AJ70" s="111">
        <v>0</v>
      </c>
      <c r="AK70" s="111">
        <v>0</v>
      </c>
      <c r="AL70" s="111">
        <v>0</v>
      </c>
      <c r="AM70" s="111">
        <v>0</v>
      </c>
      <c r="AN70" s="111">
        <v>0</v>
      </c>
      <c r="AO70" s="111">
        <v>0</v>
      </c>
      <c r="AP70" s="111">
        <v>0</v>
      </c>
      <c r="AQ70" s="111">
        <v>0</v>
      </c>
      <c r="AR70" s="111">
        <v>0</v>
      </c>
      <c r="AS70" s="111">
        <v>0</v>
      </c>
      <c r="AT70" s="111">
        <v>0</v>
      </c>
      <c r="AU70" s="111">
        <f t="shared" si="1"/>
        <v>0</v>
      </c>
      <c r="AV70" s="111">
        <v>38065.06</v>
      </c>
      <c r="AW70" s="111">
        <v>25484.34</v>
      </c>
      <c r="AX70" s="112">
        <v>0</v>
      </c>
      <c r="AY70" s="112">
        <v>240</v>
      </c>
      <c r="AZ70" s="111">
        <v>179950.07180000001</v>
      </c>
      <c r="BA70" s="111">
        <v>49251</v>
      </c>
      <c r="BB70" s="113">
        <v>90</v>
      </c>
      <c r="BC70" s="113">
        <v>69.569044283364804</v>
      </c>
      <c r="BD70" s="113">
        <v>10.3</v>
      </c>
      <c r="BE70" s="113"/>
      <c r="BF70" s="109" t="s">
        <v>412</v>
      </c>
      <c r="BG70" s="106"/>
      <c r="BH70" s="109" t="s">
        <v>499</v>
      </c>
      <c r="BI70" s="109" t="s">
        <v>500</v>
      </c>
      <c r="BJ70" s="109" t="s">
        <v>502</v>
      </c>
      <c r="BK70" s="109" t="s">
        <v>416</v>
      </c>
      <c r="BL70" s="107" t="s">
        <v>11</v>
      </c>
      <c r="BM70" s="113">
        <v>302458.32064500003</v>
      </c>
      <c r="BN70" s="107" t="s">
        <v>339</v>
      </c>
      <c r="BO70" s="113"/>
      <c r="BP70" s="114">
        <v>37803</v>
      </c>
      <c r="BQ70" s="114">
        <v>45108</v>
      </c>
      <c r="BR70" s="113">
        <v>32107.98</v>
      </c>
      <c r="BS70" s="113">
        <v>0</v>
      </c>
      <c r="BT70" s="113">
        <v>45.02</v>
      </c>
    </row>
    <row r="71" spans="1:72" s="94" customFormat="1" ht="18.2" customHeight="1" x14ac:dyDescent="0.15">
      <c r="A71" s="97">
        <v>69</v>
      </c>
      <c r="B71" s="98" t="s">
        <v>158</v>
      </c>
      <c r="C71" s="98" t="s">
        <v>411</v>
      </c>
      <c r="D71" s="99">
        <v>45261</v>
      </c>
      <c r="E71" s="100" t="s">
        <v>503</v>
      </c>
      <c r="F71" s="101">
        <v>0</v>
      </c>
      <c r="G71" s="101">
        <v>0</v>
      </c>
      <c r="H71" s="102">
        <v>48254.96</v>
      </c>
      <c r="I71" s="102">
        <v>0</v>
      </c>
      <c r="J71" s="102">
        <v>0</v>
      </c>
      <c r="K71" s="102">
        <v>48254.96</v>
      </c>
      <c r="L71" s="102">
        <v>390.29</v>
      </c>
      <c r="M71" s="102">
        <v>0</v>
      </c>
      <c r="N71" s="102">
        <v>0</v>
      </c>
      <c r="O71" s="102">
        <v>0</v>
      </c>
      <c r="P71" s="102">
        <v>390.29</v>
      </c>
      <c r="Q71" s="102">
        <v>0</v>
      </c>
      <c r="R71" s="102">
        <v>0</v>
      </c>
      <c r="S71" s="102">
        <v>47864.67</v>
      </c>
      <c r="T71" s="102">
        <v>0</v>
      </c>
      <c r="U71" s="102">
        <v>422.23</v>
      </c>
      <c r="V71" s="102">
        <v>0</v>
      </c>
      <c r="W71" s="102">
        <v>0</v>
      </c>
      <c r="X71" s="102">
        <v>422.23</v>
      </c>
      <c r="Y71" s="102">
        <v>0</v>
      </c>
      <c r="Z71" s="102">
        <v>0</v>
      </c>
      <c r="AA71" s="102">
        <v>0</v>
      </c>
      <c r="AB71" s="102">
        <v>148</v>
      </c>
      <c r="AC71" s="102">
        <v>0</v>
      </c>
      <c r="AD71" s="102">
        <v>0</v>
      </c>
      <c r="AE71" s="102">
        <v>0</v>
      </c>
      <c r="AF71" s="102">
        <v>0</v>
      </c>
      <c r="AG71" s="102">
        <v>0</v>
      </c>
      <c r="AH71" s="102">
        <v>105.66</v>
      </c>
      <c r="AI71" s="102">
        <v>0.1</v>
      </c>
      <c r="AJ71" s="102">
        <v>0</v>
      </c>
      <c r="AK71" s="102">
        <v>0</v>
      </c>
      <c r="AL71" s="102">
        <v>0</v>
      </c>
      <c r="AM71" s="102">
        <v>0</v>
      </c>
      <c r="AN71" s="102">
        <v>0</v>
      </c>
      <c r="AO71" s="102">
        <v>0</v>
      </c>
      <c r="AP71" s="102">
        <v>0</v>
      </c>
      <c r="AQ71" s="102">
        <v>0</v>
      </c>
      <c r="AR71" s="102">
        <v>0</v>
      </c>
      <c r="AS71" s="102">
        <v>8.9368000000000003E-2</v>
      </c>
      <c r="AT71" s="102">
        <v>0</v>
      </c>
      <c r="AU71" s="102">
        <f t="shared" si="1"/>
        <v>1066.1906320000001</v>
      </c>
      <c r="AV71" s="102">
        <v>0</v>
      </c>
      <c r="AW71" s="102">
        <v>0</v>
      </c>
      <c r="AX71" s="103">
        <v>85</v>
      </c>
      <c r="AY71" s="103">
        <v>360</v>
      </c>
      <c r="AZ71" s="102">
        <v>303042.685</v>
      </c>
      <c r="BA71" s="102">
        <v>88825</v>
      </c>
      <c r="BB71" s="104">
        <v>85</v>
      </c>
      <c r="BC71" s="104">
        <v>45.803511961722499</v>
      </c>
      <c r="BD71" s="104">
        <v>10.5</v>
      </c>
      <c r="BE71" s="104"/>
      <c r="BF71" s="100" t="s">
        <v>412</v>
      </c>
      <c r="BG71" s="97"/>
      <c r="BH71" s="100" t="s">
        <v>504</v>
      </c>
      <c r="BI71" s="100" t="s">
        <v>336</v>
      </c>
      <c r="BJ71" s="100" t="s">
        <v>505</v>
      </c>
      <c r="BK71" s="100" t="s">
        <v>139</v>
      </c>
      <c r="BL71" s="98" t="s">
        <v>11</v>
      </c>
      <c r="BM71" s="104">
        <v>380269.96510229999</v>
      </c>
      <c r="BN71" s="98" t="s">
        <v>339</v>
      </c>
      <c r="BO71" s="104"/>
      <c r="BP71" s="105">
        <v>36882</v>
      </c>
      <c r="BQ71" s="105">
        <v>47839</v>
      </c>
      <c r="BR71" s="104">
        <v>0</v>
      </c>
      <c r="BS71" s="104">
        <v>148</v>
      </c>
      <c r="BT71" s="104">
        <v>0</v>
      </c>
    </row>
    <row r="72" spans="1:72" s="94" customFormat="1" ht="18.2" customHeight="1" x14ac:dyDescent="0.15">
      <c r="A72" s="106">
        <v>70</v>
      </c>
      <c r="B72" s="107" t="s">
        <v>158</v>
      </c>
      <c r="C72" s="107" t="s">
        <v>411</v>
      </c>
      <c r="D72" s="108">
        <v>45261</v>
      </c>
      <c r="E72" s="109" t="s">
        <v>506</v>
      </c>
      <c r="F72" s="110">
        <v>0</v>
      </c>
      <c r="G72" s="110">
        <v>0</v>
      </c>
      <c r="H72" s="111">
        <v>37116.58</v>
      </c>
      <c r="I72" s="111">
        <v>392.94</v>
      </c>
      <c r="J72" s="111">
        <v>0</v>
      </c>
      <c r="K72" s="111">
        <v>37509.519999999997</v>
      </c>
      <c r="L72" s="111">
        <v>399.73</v>
      </c>
      <c r="M72" s="111">
        <v>0</v>
      </c>
      <c r="N72" s="111">
        <v>0</v>
      </c>
      <c r="O72" s="111">
        <v>392.94</v>
      </c>
      <c r="P72" s="111">
        <v>384.52</v>
      </c>
      <c r="Q72" s="111">
        <v>0</v>
      </c>
      <c r="R72" s="111">
        <v>0</v>
      </c>
      <c r="S72" s="111">
        <v>36732.06</v>
      </c>
      <c r="T72" s="111">
        <v>331.53</v>
      </c>
      <c r="U72" s="111">
        <v>324.74</v>
      </c>
      <c r="V72" s="111">
        <v>0</v>
      </c>
      <c r="W72" s="111">
        <v>331.53</v>
      </c>
      <c r="X72" s="111">
        <v>324.74</v>
      </c>
      <c r="Y72" s="111">
        <v>0</v>
      </c>
      <c r="Z72" s="111">
        <v>0</v>
      </c>
      <c r="AA72" s="111">
        <v>0</v>
      </c>
      <c r="AB72" s="111">
        <v>132</v>
      </c>
      <c r="AC72" s="111">
        <v>0</v>
      </c>
      <c r="AD72" s="111">
        <v>0</v>
      </c>
      <c r="AE72" s="111">
        <v>0</v>
      </c>
      <c r="AF72" s="111">
        <v>44.84</v>
      </c>
      <c r="AG72" s="111">
        <v>0</v>
      </c>
      <c r="AH72" s="111">
        <v>94.21</v>
      </c>
      <c r="AI72" s="111">
        <v>0.16</v>
      </c>
      <c r="AJ72" s="111">
        <v>132</v>
      </c>
      <c r="AK72" s="111">
        <v>0</v>
      </c>
      <c r="AL72" s="111">
        <v>0</v>
      </c>
      <c r="AM72" s="111">
        <v>0</v>
      </c>
      <c r="AN72" s="111">
        <v>0</v>
      </c>
      <c r="AO72" s="111">
        <v>49.37</v>
      </c>
      <c r="AP72" s="111">
        <v>0.11</v>
      </c>
      <c r="AQ72" s="111">
        <v>0</v>
      </c>
      <c r="AR72" s="111">
        <v>0</v>
      </c>
      <c r="AS72" s="111">
        <v>8.8109999999999994E-3</v>
      </c>
      <c r="AT72" s="111">
        <v>0</v>
      </c>
      <c r="AU72" s="111">
        <f t="shared" si="1"/>
        <v>1886.4111890000001</v>
      </c>
      <c r="AV72" s="111">
        <v>15.21</v>
      </c>
      <c r="AW72" s="111">
        <v>0</v>
      </c>
      <c r="AX72" s="112">
        <v>98</v>
      </c>
      <c r="AY72" s="112">
        <v>360</v>
      </c>
      <c r="AZ72" s="111">
        <v>267227.84000000003</v>
      </c>
      <c r="BA72" s="111">
        <v>79200</v>
      </c>
      <c r="BB72" s="113">
        <v>90</v>
      </c>
      <c r="BC72" s="113">
        <v>41.740977272727299</v>
      </c>
      <c r="BD72" s="113">
        <v>10.5</v>
      </c>
      <c r="BE72" s="113"/>
      <c r="BF72" s="109" t="s">
        <v>412</v>
      </c>
      <c r="BG72" s="106"/>
      <c r="BH72" s="109" t="s">
        <v>507</v>
      </c>
      <c r="BI72" s="109" t="s">
        <v>508</v>
      </c>
      <c r="BJ72" s="109" t="s">
        <v>509</v>
      </c>
      <c r="BK72" s="109" t="s">
        <v>139</v>
      </c>
      <c r="BL72" s="107" t="s">
        <v>11</v>
      </c>
      <c r="BM72" s="113">
        <v>291824.8297614</v>
      </c>
      <c r="BN72" s="107" t="s">
        <v>339</v>
      </c>
      <c r="BO72" s="113"/>
      <c r="BP72" s="114">
        <v>37200</v>
      </c>
      <c r="BQ72" s="114">
        <v>48157</v>
      </c>
      <c r="BR72" s="113">
        <v>0</v>
      </c>
      <c r="BS72" s="113">
        <v>132</v>
      </c>
      <c r="BT72" s="113">
        <v>44.84</v>
      </c>
    </row>
    <row r="73" spans="1:72" s="94" customFormat="1" ht="18.2" customHeight="1" x14ac:dyDescent="0.15">
      <c r="A73" s="97">
        <v>71</v>
      </c>
      <c r="B73" s="98" t="s">
        <v>158</v>
      </c>
      <c r="C73" s="98" t="s">
        <v>411</v>
      </c>
      <c r="D73" s="99">
        <v>45261</v>
      </c>
      <c r="E73" s="100" t="s">
        <v>199</v>
      </c>
      <c r="F73" s="101">
        <v>5</v>
      </c>
      <c r="G73" s="101">
        <v>5</v>
      </c>
      <c r="H73" s="102">
        <v>44724.45</v>
      </c>
      <c r="I73" s="102">
        <v>1917.83</v>
      </c>
      <c r="J73" s="102">
        <v>0</v>
      </c>
      <c r="K73" s="102">
        <v>46642.28</v>
      </c>
      <c r="L73" s="102">
        <v>330.43</v>
      </c>
      <c r="M73" s="102">
        <v>0</v>
      </c>
      <c r="N73" s="102">
        <v>0</v>
      </c>
      <c r="O73" s="102">
        <v>316.35000000000002</v>
      </c>
      <c r="P73" s="102">
        <v>0</v>
      </c>
      <c r="Q73" s="102">
        <v>0</v>
      </c>
      <c r="R73" s="102">
        <v>0</v>
      </c>
      <c r="S73" s="102">
        <v>46325.93</v>
      </c>
      <c r="T73" s="102">
        <v>1841.01</v>
      </c>
      <c r="U73" s="102">
        <v>394.04</v>
      </c>
      <c r="V73" s="102">
        <v>0</v>
      </c>
      <c r="W73" s="102">
        <v>8.61</v>
      </c>
      <c r="X73" s="102">
        <v>0</v>
      </c>
      <c r="Y73" s="102">
        <v>0</v>
      </c>
      <c r="Z73" s="102">
        <v>0</v>
      </c>
      <c r="AA73" s="102">
        <v>2226.44</v>
      </c>
      <c r="AB73" s="102">
        <v>0</v>
      </c>
      <c r="AC73" s="102">
        <v>0</v>
      </c>
      <c r="AD73" s="102">
        <v>0</v>
      </c>
      <c r="AE73" s="102">
        <v>0</v>
      </c>
      <c r="AF73" s="102">
        <v>0</v>
      </c>
      <c r="AG73" s="102">
        <v>0</v>
      </c>
      <c r="AH73" s="102">
        <v>0</v>
      </c>
      <c r="AI73" s="102">
        <v>0</v>
      </c>
      <c r="AJ73" s="102">
        <v>0</v>
      </c>
      <c r="AK73" s="102">
        <v>0</v>
      </c>
      <c r="AL73" s="102">
        <v>0</v>
      </c>
      <c r="AM73" s="102">
        <v>45.62</v>
      </c>
      <c r="AN73" s="102">
        <v>0</v>
      </c>
      <c r="AO73" s="102">
        <v>65.78</v>
      </c>
      <c r="AP73" s="102">
        <v>0.27</v>
      </c>
      <c r="AQ73" s="102">
        <v>1E-3</v>
      </c>
      <c r="AR73" s="102">
        <v>0</v>
      </c>
      <c r="AS73" s="102">
        <v>0</v>
      </c>
      <c r="AT73" s="102">
        <v>0</v>
      </c>
      <c r="AU73" s="102">
        <f t="shared" si="1"/>
        <v>436.63100000000003</v>
      </c>
      <c r="AV73" s="102">
        <v>1931.91</v>
      </c>
      <c r="AW73" s="102">
        <v>2226.44</v>
      </c>
      <c r="AX73" s="103">
        <v>92</v>
      </c>
      <c r="AY73" s="103">
        <v>360</v>
      </c>
      <c r="AZ73" s="102">
        <v>262641.02</v>
      </c>
      <c r="BA73" s="102">
        <v>79200</v>
      </c>
      <c r="BB73" s="104">
        <v>90</v>
      </c>
      <c r="BC73" s="104">
        <v>52.643102272727297</v>
      </c>
      <c r="BD73" s="104">
        <v>10.5</v>
      </c>
      <c r="BE73" s="104"/>
      <c r="BF73" s="100" t="s">
        <v>412</v>
      </c>
      <c r="BG73" s="97"/>
      <c r="BH73" s="100" t="s">
        <v>425</v>
      </c>
      <c r="BI73" s="100" t="s">
        <v>334</v>
      </c>
      <c r="BJ73" s="100" t="s">
        <v>426</v>
      </c>
      <c r="BK73" s="100" t="s">
        <v>434</v>
      </c>
      <c r="BL73" s="98" t="s">
        <v>11</v>
      </c>
      <c r="BM73" s="104">
        <v>368045.15281170001</v>
      </c>
      <c r="BN73" s="98" t="s">
        <v>339</v>
      </c>
      <c r="BO73" s="104"/>
      <c r="BP73" s="105">
        <v>37061</v>
      </c>
      <c r="BQ73" s="105">
        <v>48018</v>
      </c>
      <c r="BR73" s="104">
        <v>1475.31</v>
      </c>
      <c r="BS73" s="104">
        <v>132</v>
      </c>
      <c r="BT73" s="104">
        <v>45.62</v>
      </c>
    </row>
    <row r="74" spans="1:72" s="94" customFormat="1" ht="18.2" customHeight="1" x14ac:dyDescent="0.15">
      <c r="A74" s="106">
        <v>72</v>
      </c>
      <c r="B74" s="107" t="s">
        <v>158</v>
      </c>
      <c r="C74" s="107" t="s">
        <v>411</v>
      </c>
      <c r="D74" s="108">
        <v>45261</v>
      </c>
      <c r="E74" s="109" t="s">
        <v>200</v>
      </c>
      <c r="F74" s="110">
        <v>164</v>
      </c>
      <c r="G74" s="110">
        <v>163</v>
      </c>
      <c r="H74" s="111">
        <v>47549.9</v>
      </c>
      <c r="I74" s="111">
        <v>26800.720000000001</v>
      </c>
      <c r="J74" s="111">
        <v>0</v>
      </c>
      <c r="K74" s="111">
        <v>74350.62</v>
      </c>
      <c r="L74" s="111">
        <v>308.43</v>
      </c>
      <c r="M74" s="111">
        <v>0</v>
      </c>
      <c r="N74" s="111">
        <v>0</v>
      </c>
      <c r="O74" s="111">
        <v>0</v>
      </c>
      <c r="P74" s="111">
        <v>0</v>
      </c>
      <c r="Q74" s="111">
        <v>0</v>
      </c>
      <c r="R74" s="111">
        <v>0</v>
      </c>
      <c r="S74" s="111">
        <v>74350.62</v>
      </c>
      <c r="T74" s="111">
        <v>91490.02</v>
      </c>
      <c r="U74" s="111">
        <v>416.04</v>
      </c>
      <c r="V74" s="111">
        <v>0</v>
      </c>
      <c r="W74" s="111">
        <v>0</v>
      </c>
      <c r="X74" s="111">
        <v>0</v>
      </c>
      <c r="Y74" s="111">
        <v>0</v>
      </c>
      <c r="Z74" s="111">
        <v>0</v>
      </c>
      <c r="AA74" s="111">
        <v>91906.06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0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  <c r="AR74" s="111">
        <v>0</v>
      </c>
      <c r="AS74" s="111">
        <v>0</v>
      </c>
      <c r="AT74" s="111">
        <v>0</v>
      </c>
      <c r="AU74" s="111">
        <f t="shared" si="1"/>
        <v>0</v>
      </c>
      <c r="AV74" s="111">
        <v>27109.15</v>
      </c>
      <c r="AW74" s="111">
        <v>91906.06</v>
      </c>
      <c r="AX74" s="112">
        <v>99</v>
      </c>
      <c r="AY74" s="112">
        <v>360</v>
      </c>
      <c r="AZ74" s="111">
        <v>268738.8</v>
      </c>
      <c r="BA74" s="111">
        <v>79200</v>
      </c>
      <c r="BB74" s="113">
        <v>90</v>
      </c>
      <c r="BC74" s="113">
        <v>84.489340909090899</v>
      </c>
      <c r="BD74" s="113">
        <v>10.5</v>
      </c>
      <c r="BE74" s="113"/>
      <c r="BF74" s="109" t="s">
        <v>412</v>
      </c>
      <c r="BG74" s="106"/>
      <c r="BH74" s="109" t="s">
        <v>504</v>
      </c>
      <c r="BI74" s="109" t="s">
        <v>336</v>
      </c>
      <c r="BJ74" s="109" t="s">
        <v>510</v>
      </c>
      <c r="BK74" s="109" t="s">
        <v>416</v>
      </c>
      <c r="BL74" s="107" t="s">
        <v>11</v>
      </c>
      <c r="BM74" s="113">
        <v>590692.62720780005</v>
      </c>
      <c r="BN74" s="107" t="s">
        <v>339</v>
      </c>
      <c r="BO74" s="113"/>
      <c r="BP74" s="114">
        <v>37244</v>
      </c>
      <c r="BQ74" s="114">
        <v>48201</v>
      </c>
      <c r="BR74" s="113">
        <v>40984.269999999997</v>
      </c>
      <c r="BS74" s="113">
        <v>132</v>
      </c>
      <c r="BT74" s="113">
        <v>44.58</v>
      </c>
    </row>
    <row r="75" spans="1:72" s="94" customFormat="1" ht="18.2" customHeight="1" x14ac:dyDescent="0.15">
      <c r="A75" s="97">
        <v>73</v>
      </c>
      <c r="B75" s="98" t="s">
        <v>158</v>
      </c>
      <c r="C75" s="98" t="s">
        <v>411</v>
      </c>
      <c r="D75" s="99">
        <v>45261</v>
      </c>
      <c r="E75" s="100" t="s">
        <v>511</v>
      </c>
      <c r="F75" s="101">
        <v>13</v>
      </c>
      <c r="G75" s="101">
        <v>12</v>
      </c>
      <c r="H75" s="102">
        <v>47241.08</v>
      </c>
      <c r="I75" s="102">
        <v>3804.89</v>
      </c>
      <c r="J75" s="102">
        <v>0</v>
      </c>
      <c r="K75" s="102">
        <v>51045.97</v>
      </c>
      <c r="L75" s="102">
        <v>311.13</v>
      </c>
      <c r="M75" s="102">
        <v>0</v>
      </c>
      <c r="N75" s="102">
        <v>0</v>
      </c>
      <c r="O75" s="102">
        <v>0</v>
      </c>
      <c r="P75" s="102">
        <v>0</v>
      </c>
      <c r="Q75" s="102">
        <v>0</v>
      </c>
      <c r="R75" s="102">
        <v>0</v>
      </c>
      <c r="S75" s="102">
        <v>51045.97</v>
      </c>
      <c r="T75" s="102">
        <v>5613.23</v>
      </c>
      <c r="U75" s="102">
        <v>413.34</v>
      </c>
      <c r="V75" s="102">
        <v>0</v>
      </c>
      <c r="W75" s="102">
        <v>0</v>
      </c>
      <c r="X75" s="102">
        <v>0</v>
      </c>
      <c r="Y75" s="102">
        <v>0</v>
      </c>
      <c r="Z75" s="102">
        <v>0</v>
      </c>
      <c r="AA75" s="102">
        <v>6026.57</v>
      </c>
      <c r="AB75" s="102">
        <v>0</v>
      </c>
      <c r="AC75" s="102">
        <v>0</v>
      </c>
      <c r="AD75" s="102">
        <v>0</v>
      </c>
      <c r="AE75" s="102">
        <v>0</v>
      </c>
      <c r="AF75" s="102">
        <v>0</v>
      </c>
      <c r="AG75" s="102">
        <v>0</v>
      </c>
      <c r="AH75" s="102">
        <v>0</v>
      </c>
      <c r="AI75" s="102">
        <v>0</v>
      </c>
      <c r="AJ75" s="102">
        <v>0</v>
      </c>
      <c r="AK75" s="102">
        <v>0</v>
      </c>
      <c r="AL75" s="102">
        <v>0</v>
      </c>
      <c r="AM75" s="102">
        <v>0</v>
      </c>
      <c r="AN75" s="102">
        <v>0</v>
      </c>
      <c r="AO75" s="102">
        <v>0</v>
      </c>
      <c r="AP75" s="102">
        <v>0</v>
      </c>
      <c r="AQ75" s="102">
        <v>0</v>
      </c>
      <c r="AR75" s="102">
        <v>0</v>
      </c>
      <c r="AS75" s="102">
        <v>0</v>
      </c>
      <c r="AT75" s="102">
        <v>0</v>
      </c>
      <c r="AU75" s="102">
        <f t="shared" si="1"/>
        <v>0</v>
      </c>
      <c r="AV75" s="102">
        <v>4116.0200000000004</v>
      </c>
      <c r="AW75" s="102">
        <v>6026.57</v>
      </c>
      <c r="AX75" s="103">
        <v>98</v>
      </c>
      <c r="AY75" s="103">
        <v>360</v>
      </c>
      <c r="AZ75" s="102">
        <v>267394.34000000003</v>
      </c>
      <c r="BA75" s="102">
        <v>79200</v>
      </c>
      <c r="BB75" s="104">
        <v>90</v>
      </c>
      <c r="BC75" s="104">
        <v>58.0067840909091</v>
      </c>
      <c r="BD75" s="104">
        <v>10.5</v>
      </c>
      <c r="BE75" s="104"/>
      <c r="BF75" s="100" t="s">
        <v>412</v>
      </c>
      <c r="BG75" s="97"/>
      <c r="BH75" s="100" t="s">
        <v>425</v>
      </c>
      <c r="BI75" s="100" t="s">
        <v>334</v>
      </c>
      <c r="BJ75" s="100" t="s">
        <v>512</v>
      </c>
      <c r="BK75" s="100" t="s">
        <v>416</v>
      </c>
      <c r="BL75" s="98" t="s">
        <v>11</v>
      </c>
      <c r="BM75" s="104">
        <v>405544.40739930002</v>
      </c>
      <c r="BN75" s="98" t="s">
        <v>339</v>
      </c>
      <c r="BO75" s="104"/>
      <c r="BP75" s="105">
        <v>37204</v>
      </c>
      <c r="BQ75" s="105">
        <v>48161</v>
      </c>
      <c r="BR75" s="104">
        <v>3718.17</v>
      </c>
      <c r="BS75" s="104">
        <v>132</v>
      </c>
      <c r="BT75" s="104">
        <v>51.87</v>
      </c>
    </row>
    <row r="76" spans="1:72" s="94" customFormat="1" ht="18.2" customHeight="1" x14ac:dyDescent="0.15">
      <c r="A76" s="106">
        <v>74</v>
      </c>
      <c r="B76" s="107" t="s">
        <v>158</v>
      </c>
      <c r="C76" s="107" t="s">
        <v>411</v>
      </c>
      <c r="D76" s="108">
        <v>45261</v>
      </c>
      <c r="E76" s="109" t="s">
        <v>513</v>
      </c>
      <c r="F76" s="110">
        <v>0</v>
      </c>
      <c r="G76" s="110">
        <v>0</v>
      </c>
      <c r="H76" s="111">
        <v>47535.56</v>
      </c>
      <c r="I76" s="111">
        <v>0</v>
      </c>
      <c r="J76" s="111">
        <v>0</v>
      </c>
      <c r="K76" s="111">
        <v>47535.56</v>
      </c>
      <c r="L76" s="111">
        <v>308.52999999999997</v>
      </c>
      <c r="M76" s="111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0</v>
      </c>
      <c r="S76" s="111">
        <v>47535.56</v>
      </c>
      <c r="T76" s="111">
        <v>0</v>
      </c>
      <c r="U76" s="111">
        <v>415.94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415.94</v>
      </c>
      <c r="AB76" s="111">
        <v>0</v>
      </c>
      <c r="AC76" s="111">
        <v>0</v>
      </c>
      <c r="AD76" s="111">
        <v>0</v>
      </c>
      <c r="AE76" s="111">
        <v>0</v>
      </c>
      <c r="AF76" s="111">
        <v>0</v>
      </c>
      <c r="AG76" s="111">
        <v>0</v>
      </c>
      <c r="AH76" s="111">
        <v>0</v>
      </c>
      <c r="AI76" s="111">
        <v>0.12</v>
      </c>
      <c r="AJ76" s="111">
        <v>0</v>
      </c>
      <c r="AK76" s="111">
        <v>0</v>
      </c>
      <c r="AL76" s="111">
        <v>0</v>
      </c>
      <c r="AM76" s="111">
        <v>0</v>
      </c>
      <c r="AN76" s="111">
        <v>0</v>
      </c>
      <c r="AO76" s="111">
        <v>0</v>
      </c>
      <c r="AP76" s="111">
        <v>0</v>
      </c>
      <c r="AQ76" s="111">
        <v>0</v>
      </c>
      <c r="AR76" s="111">
        <v>0</v>
      </c>
      <c r="AS76" s="111">
        <v>0.11831800000000001</v>
      </c>
      <c r="AT76" s="111">
        <v>0</v>
      </c>
      <c r="AU76" s="111">
        <f t="shared" si="1"/>
        <v>1.6819999999999891E-3</v>
      </c>
      <c r="AV76" s="111">
        <v>308.52999999999997</v>
      </c>
      <c r="AW76" s="111">
        <v>415.94</v>
      </c>
      <c r="AX76" s="112">
        <v>99</v>
      </c>
      <c r="AY76" s="112">
        <v>360</v>
      </c>
      <c r="AZ76" s="111">
        <v>268764.67</v>
      </c>
      <c r="BA76" s="111">
        <v>79200</v>
      </c>
      <c r="BB76" s="113">
        <v>90</v>
      </c>
      <c r="BC76" s="113">
        <v>54.017681818181799</v>
      </c>
      <c r="BD76" s="113">
        <v>10.5</v>
      </c>
      <c r="BE76" s="113"/>
      <c r="BF76" s="109" t="s">
        <v>412</v>
      </c>
      <c r="BG76" s="106"/>
      <c r="BH76" s="109" t="s">
        <v>425</v>
      </c>
      <c r="BI76" s="109" t="s">
        <v>334</v>
      </c>
      <c r="BJ76" s="109" t="s">
        <v>512</v>
      </c>
      <c r="BK76" s="109" t="s">
        <v>139</v>
      </c>
      <c r="BL76" s="107" t="s">
        <v>11</v>
      </c>
      <c r="BM76" s="113">
        <v>377655.2881764</v>
      </c>
      <c r="BN76" s="107" t="s">
        <v>339</v>
      </c>
      <c r="BO76" s="113"/>
      <c r="BP76" s="114">
        <v>37239</v>
      </c>
      <c r="BQ76" s="114">
        <v>48196</v>
      </c>
      <c r="BR76" s="113">
        <v>226.32</v>
      </c>
      <c r="BS76" s="113">
        <v>132</v>
      </c>
      <c r="BT76" s="113">
        <v>44.58</v>
      </c>
    </row>
    <row r="77" spans="1:72" s="94" customFormat="1" ht="18.2" customHeight="1" x14ac:dyDescent="0.15">
      <c r="A77" s="97">
        <v>75</v>
      </c>
      <c r="B77" s="98" t="s">
        <v>158</v>
      </c>
      <c r="C77" s="98" t="s">
        <v>411</v>
      </c>
      <c r="D77" s="99">
        <v>45261</v>
      </c>
      <c r="E77" s="100" t="s">
        <v>514</v>
      </c>
      <c r="F77" s="101">
        <v>0</v>
      </c>
      <c r="G77" s="101">
        <v>1</v>
      </c>
      <c r="H77" s="102">
        <v>47230.15</v>
      </c>
      <c r="I77" s="102">
        <v>609.1</v>
      </c>
      <c r="J77" s="102">
        <v>0</v>
      </c>
      <c r="K77" s="102">
        <v>47839.25</v>
      </c>
      <c r="L77" s="102">
        <v>308.55</v>
      </c>
      <c r="M77" s="102">
        <v>0</v>
      </c>
      <c r="N77" s="102">
        <v>0</v>
      </c>
      <c r="O77" s="102">
        <v>609.1</v>
      </c>
      <c r="P77" s="102">
        <v>308.55</v>
      </c>
      <c r="Q77" s="102">
        <v>0</v>
      </c>
      <c r="R77" s="102">
        <v>0</v>
      </c>
      <c r="S77" s="102">
        <v>46921.599999999999</v>
      </c>
      <c r="T77" s="102">
        <v>839.84</v>
      </c>
      <c r="U77" s="102">
        <v>415.92</v>
      </c>
      <c r="V77" s="102">
        <v>0</v>
      </c>
      <c r="W77" s="102">
        <v>839.84</v>
      </c>
      <c r="X77" s="102">
        <v>415.92</v>
      </c>
      <c r="Y77" s="102">
        <v>0</v>
      </c>
      <c r="Z77" s="102">
        <v>0</v>
      </c>
      <c r="AA77" s="102">
        <v>0</v>
      </c>
      <c r="AB77" s="102">
        <v>0</v>
      </c>
      <c r="AC77" s="102">
        <v>0</v>
      </c>
      <c r="AD77" s="102">
        <v>0</v>
      </c>
      <c r="AE77" s="102">
        <v>0</v>
      </c>
      <c r="AF77" s="102">
        <v>0</v>
      </c>
      <c r="AG77" s="102">
        <v>0</v>
      </c>
      <c r="AH77" s="102">
        <v>0</v>
      </c>
      <c r="AI77" s="102">
        <v>0</v>
      </c>
      <c r="AJ77" s="102">
        <v>264</v>
      </c>
      <c r="AK77" s="102">
        <v>0</v>
      </c>
      <c r="AL77" s="102">
        <v>0</v>
      </c>
      <c r="AM77" s="102">
        <v>0</v>
      </c>
      <c r="AN77" s="102">
        <v>0</v>
      </c>
      <c r="AO77" s="102">
        <v>188.11</v>
      </c>
      <c r="AP77" s="102">
        <v>0.22</v>
      </c>
      <c r="AQ77" s="102">
        <v>7.8E-2</v>
      </c>
      <c r="AR77" s="102">
        <v>0</v>
      </c>
      <c r="AS77" s="102">
        <v>0</v>
      </c>
      <c r="AT77" s="102">
        <v>0</v>
      </c>
      <c r="AU77" s="102">
        <f t="shared" si="1"/>
        <v>2625.8180000000002</v>
      </c>
      <c r="AV77" s="102">
        <v>0</v>
      </c>
      <c r="AW77" s="102">
        <v>0</v>
      </c>
      <c r="AX77" s="103">
        <v>99</v>
      </c>
      <c r="AY77" s="103">
        <v>360</v>
      </c>
      <c r="AZ77" s="102">
        <v>268764.67</v>
      </c>
      <c r="BA77" s="102">
        <v>79200</v>
      </c>
      <c r="BB77" s="104">
        <v>90</v>
      </c>
      <c r="BC77" s="104">
        <v>53.32</v>
      </c>
      <c r="BD77" s="104">
        <v>10.5</v>
      </c>
      <c r="BE77" s="104"/>
      <c r="BF77" s="100" t="s">
        <v>412</v>
      </c>
      <c r="BG77" s="97"/>
      <c r="BH77" s="100" t="s">
        <v>425</v>
      </c>
      <c r="BI77" s="100" t="s">
        <v>334</v>
      </c>
      <c r="BJ77" s="100" t="s">
        <v>512</v>
      </c>
      <c r="BK77" s="100" t="s">
        <v>139</v>
      </c>
      <c r="BL77" s="98" t="s">
        <v>11</v>
      </c>
      <c r="BM77" s="104">
        <v>372777.56630399998</v>
      </c>
      <c r="BN77" s="98" t="s">
        <v>339</v>
      </c>
      <c r="BO77" s="104"/>
      <c r="BP77" s="105">
        <v>37239</v>
      </c>
      <c r="BQ77" s="105">
        <v>48196</v>
      </c>
      <c r="BR77" s="104">
        <v>226.44</v>
      </c>
      <c r="BS77" s="104">
        <v>132</v>
      </c>
      <c r="BT77" s="104">
        <v>0</v>
      </c>
    </row>
    <row r="78" spans="1:72" s="94" customFormat="1" ht="18.2" customHeight="1" x14ac:dyDescent="0.15">
      <c r="A78" s="106">
        <v>76</v>
      </c>
      <c r="B78" s="107" t="s">
        <v>158</v>
      </c>
      <c r="C78" s="107" t="s">
        <v>411</v>
      </c>
      <c r="D78" s="108">
        <v>45261</v>
      </c>
      <c r="E78" s="109" t="s">
        <v>515</v>
      </c>
      <c r="F78" s="110">
        <v>0</v>
      </c>
      <c r="G78" s="110">
        <v>0</v>
      </c>
      <c r="H78" s="111">
        <v>47856.959999999999</v>
      </c>
      <c r="I78" s="111">
        <v>0</v>
      </c>
      <c r="J78" s="111">
        <v>0</v>
      </c>
      <c r="K78" s="111">
        <v>47856.959999999999</v>
      </c>
      <c r="L78" s="111">
        <v>303.12</v>
      </c>
      <c r="M78" s="111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0</v>
      </c>
      <c r="S78" s="111">
        <v>47856.959999999999</v>
      </c>
      <c r="T78" s="111">
        <v>0</v>
      </c>
      <c r="U78" s="111">
        <v>421.35</v>
      </c>
      <c r="V78" s="111">
        <v>0</v>
      </c>
      <c r="W78" s="111">
        <v>0</v>
      </c>
      <c r="X78" s="111">
        <v>0</v>
      </c>
      <c r="Y78" s="111">
        <v>0</v>
      </c>
      <c r="Z78" s="111">
        <v>0</v>
      </c>
      <c r="AA78" s="111">
        <v>421.35</v>
      </c>
      <c r="AB78" s="111">
        <v>0</v>
      </c>
      <c r="AC78" s="111">
        <v>0</v>
      </c>
      <c r="AD78" s="111">
        <v>0</v>
      </c>
      <c r="AE78" s="111">
        <v>0</v>
      </c>
      <c r="AF78" s="111">
        <v>0</v>
      </c>
      <c r="AG78" s="111">
        <v>0</v>
      </c>
      <c r="AH78" s="111">
        <v>0</v>
      </c>
      <c r="AI78" s="111">
        <v>0</v>
      </c>
      <c r="AJ78" s="111">
        <v>0</v>
      </c>
      <c r="AK78" s="111">
        <v>0</v>
      </c>
      <c r="AL78" s="111">
        <v>0</v>
      </c>
      <c r="AM78" s="111">
        <v>0</v>
      </c>
      <c r="AN78" s="111">
        <v>0</v>
      </c>
      <c r="AO78" s="111">
        <v>0</v>
      </c>
      <c r="AP78" s="111">
        <v>0.02</v>
      </c>
      <c r="AQ78" s="111">
        <v>0</v>
      </c>
      <c r="AR78" s="111">
        <v>0</v>
      </c>
      <c r="AS78" s="111">
        <v>1.8880999999999998E-2</v>
      </c>
      <c r="AT78" s="111">
        <v>0</v>
      </c>
      <c r="AU78" s="111">
        <f t="shared" si="1"/>
        <v>1.1190000000000019E-3</v>
      </c>
      <c r="AV78" s="111">
        <v>303.12</v>
      </c>
      <c r="AW78" s="111">
        <v>421.35</v>
      </c>
      <c r="AX78" s="112">
        <v>101</v>
      </c>
      <c r="AY78" s="112">
        <v>360</v>
      </c>
      <c r="AZ78" s="111">
        <v>270704.19</v>
      </c>
      <c r="BA78" s="111">
        <v>79200</v>
      </c>
      <c r="BB78" s="113">
        <v>90</v>
      </c>
      <c r="BC78" s="113">
        <v>54.382909090909102</v>
      </c>
      <c r="BD78" s="113">
        <v>10.5</v>
      </c>
      <c r="BE78" s="113"/>
      <c r="BF78" s="109" t="s">
        <v>412</v>
      </c>
      <c r="BG78" s="106"/>
      <c r="BH78" s="109" t="s">
        <v>425</v>
      </c>
      <c r="BI78" s="109" t="s">
        <v>334</v>
      </c>
      <c r="BJ78" s="109" t="s">
        <v>512</v>
      </c>
      <c r="BK78" s="109" t="s">
        <v>139</v>
      </c>
      <c r="BL78" s="107" t="s">
        <v>11</v>
      </c>
      <c r="BM78" s="113">
        <v>380208.71154240001</v>
      </c>
      <c r="BN78" s="107" t="s">
        <v>339</v>
      </c>
      <c r="BO78" s="113"/>
      <c r="BP78" s="114">
        <v>37294</v>
      </c>
      <c r="BQ78" s="114">
        <v>48251</v>
      </c>
      <c r="BR78" s="113">
        <v>453.09</v>
      </c>
      <c r="BS78" s="113">
        <v>132</v>
      </c>
      <c r="BT78" s="113">
        <v>46.23</v>
      </c>
    </row>
    <row r="79" spans="1:72" s="94" customFormat="1" ht="18.2" customHeight="1" x14ac:dyDescent="0.15">
      <c r="A79" s="97">
        <v>77</v>
      </c>
      <c r="B79" s="98" t="s">
        <v>158</v>
      </c>
      <c r="C79" s="98" t="s">
        <v>411</v>
      </c>
      <c r="D79" s="99">
        <v>45261</v>
      </c>
      <c r="E79" s="100" t="s">
        <v>516</v>
      </c>
      <c r="F79" s="101">
        <v>0</v>
      </c>
      <c r="G79" s="101">
        <v>0</v>
      </c>
      <c r="H79" s="102">
        <v>39744.49</v>
      </c>
      <c r="I79" s="102">
        <v>428.49</v>
      </c>
      <c r="J79" s="102">
        <v>0</v>
      </c>
      <c r="K79" s="102">
        <v>40172.980000000003</v>
      </c>
      <c r="L79" s="102">
        <v>432.24</v>
      </c>
      <c r="M79" s="102">
        <v>0</v>
      </c>
      <c r="N79" s="102">
        <v>0</v>
      </c>
      <c r="O79" s="102">
        <v>428.49</v>
      </c>
      <c r="P79" s="102">
        <v>0</v>
      </c>
      <c r="Q79" s="102">
        <v>0</v>
      </c>
      <c r="R79" s="102">
        <v>0</v>
      </c>
      <c r="S79" s="102">
        <v>39744.49</v>
      </c>
      <c r="T79" s="102">
        <v>351.48</v>
      </c>
      <c r="U79" s="102">
        <v>347.73</v>
      </c>
      <c r="V79" s="102">
        <v>0</v>
      </c>
      <c r="W79" s="102">
        <v>351.48</v>
      </c>
      <c r="X79" s="102">
        <v>0</v>
      </c>
      <c r="Y79" s="102">
        <v>0</v>
      </c>
      <c r="Z79" s="102">
        <v>0</v>
      </c>
      <c r="AA79" s="102">
        <v>347.73</v>
      </c>
      <c r="AB79" s="102">
        <v>0</v>
      </c>
      <c r="AC79" s="102">
        <v>0</v>
      </c>
      <c r="AD79" s="102">
        <v>0</v>
      </c>
      <c r="AE79" s="102">
        <v>0</v>
      </c>
      <c r="AF79" s="102">
        <v>1.82</v>
      </c>
      <c r="AG79" s="102">
        <v>0</v>
      </c>
      <c r="AH79" s="102">
        <v>0</v>
      </c>
      <c r="AI79" s="102">
        <v>0</v>
      </c>
      <c r="AJ79" s="102">
        <v>148</v>
      </c>
      <c r="AK79" s="102">
        <v>0</v>
      </c>
      <c r="AL79" s="102">
        <v>0</v>
      </c>
      <c r="AM79" s="102">
        <v>8.57</v>
      </c>
      <c r="AN79" s="102">
        <v>0</v>
      </c>
      <c r="AO79" s="102">
        <v>56.55</v>
      </c>
      <c r="AP79" s="102">
        <v>0.16</v>
      </c>
      <c r="AQ79" s="102">
        <v>48.994999999999997</v>
      </c>
      <c r="AR79" s="102">
        <v>0</v>
      </c>
      <c r="AS79" s="102">
        <v>0</v>
      </c>
      <c r="AT79" s="102">
        <v>0</v>
      </c>
      <c r="AU79" s="102">
        <f t="shared" si="1"/>
        <v>1044.0650000000001</v>
      </c>
      <c r="AV79" s="102">
        <v>432.24</v>
      </c>
      <c r="AW79" s="102">
        <v>347.73</v>
      </c>
      <c r="AX79" s="103">
        <v>70</v>
      </c>
      <c r="AY79" s="103">
        <v>360</v>
      </c>
      <c r="AZ79" s="102">
        <v>299999.88829999999</v>
      </c>
      <c r="BA79" s="102">
        <v>85266.57</v>
      </c>
      <c r="BB79" s="104">
        <v>85</v>
      </c>
      <c r="BC79" s="104">
        <v>39.620236277828504</v>
      </c>
      <c r="BD79" s="104">
        <v>10.5</v>
      </c>
      <c r="BE79" s="104"/>
      <c r="BF79" s="100" t="s">
        <v>412</v>
      </c>
      <c r="BG79" s="97"/>
      <c r="BH79" s="100" t="s">
        <v>504</v>
      </c>
      <c r="BI79" s="100" t="s">
        <v>336</v>
      </c>
      <c r="BJ79" s="100" t="s">
        <v>517</v>
      </c>
      <c r="BK79" s="100" t="s">
        <v>139</v>
      </c>
      <c r="BL79" s="98" t="s">
        <v>11</v>
      </c>
      <c r="BM79" s="104">
        <v>315757.65225809999</v>
      </c>
      <c r="BN79" s="98" t="s">
        <v>339</v>
      </c>
      <c r="BO79" s="104"/>
      <c r="BP79" s="105">
        <v>37085</v>
      </c>
      <c r="BQ79" s="105">
        <v>48042</v>
      </c>
      <c r="BR79" s="104">
        <v>293.95</v>
      </c>
      <c r="BS79" s="104">
        <v>148</v>
      </c>
      <c r="BT79" s="104">
        <v>45.53</v>
      </c>
    </row>
    <row r="80" spans="1:72" s="94" customFormat="1" ht="18.2" customHeight="1" x14ac:dyDescent="0.15">
      <c r="A80" s="106">
        <v>78</v>
      </c>
      <c r="B80" s="107" t="s">
        <v>158</v>
      </c>
      <c r="C80" s="107" t="s">
        <v>411</v>
      </c>
      <c r="D80" s="108">
        <v>45261</v>
      </c>
      <c r="E80" s="109" t="s">
        <v>518</v>
      </c>
      <c r="F80" s="110">
        <v>0</v>
      </c>
      <c r="G80" s="110">
        <v>0</v>
      </c>
      <c r="H80" s="111">
        <v>27475.51</v>
      </c>
      <c r="I80" s="111">
        <v>0</v>
      </c>
      <c r="J80" s="111">
        <v>0</v>
      </c>
      <c r="K80" s="111">
        <v>27475.51</v>
      </c>
      <c r="L80" s="111">
        <v>443.07</v>
      </c>
      <c r="M80" s="111">
        <v>0</v>
      </c>
      <c r="N80" s="111">
        <v>0</v>
      </c>
      <c r="O80" s="111">
        <v>0</v>
      </c>
      <c r="P80" s="111">
        <v>443.07</v>
      </c>
      <c r="Q80" s="111">
        <v>0</v>
      </c>
      <c r="R80" s="111">
        <v>0</v>
      </c>
      <c r="S80" s="111">
        <v>27032.44</v>
      </c>
      <c r="T80" s="111">
        <v>0</v>
      </c>
      <c r="U80" s="111">
        <v>234.23</v>
      </c>
      <c r="V80" s="111">
        <v>0</v>
      </c>
      <c r="W80" s="111">
        <v>0</v>
      </c>
      <c r="X80" s="111">
        <v>234.23</v>
      </c>
      <c r="Y80" s="111">
        <v>0</v>
      </c>
      <c r="Z80" s="111">
        <v>0</v>
      </c>
      <c r="AA80" s="111">
        <v>0</v>
      </c>
      <c r="AB80" s="111">
        <v>146.5</v>
      </c>
      <c r="AC80" s="111">
        <v>0</v>
      </c>
      <c r="AD80" s="111">
        <v>0</v>
      </c>
      <c r="AE80" s="111">
        <v>0</v>
      </c>
      <c r="AF80" s="111">
        <v>0</v>
      </c>
      <c r="AG80" s="111">
        <v>0</v>
      </c>
      <c r="AH80" s="111">
        <v>44.24</v>
      </c>
      <c r="AI80" s="111">
        <v>61.26</v>
      </c>
      <c r="AJ80" s="111">
        <v>0</v>
      </c>
      <c r="AK80" s="111">
        <v>0</v>
      </c>
      <c r="AL80" s="111">
        <v>0</v>
      </c>
      <c r="AM80" s="111">
        <v>0</v>
      </c>
      <c r="AN80" s="111">
        <v>0</v>
      </c>
      <c r="AO80" s="111">
        <v>0</v>
      </c>
      <c r="AP80" s="111">
        <v>0</v>
      </c>
      <c r="AQ80" s="111">
        <v>8.7999999999999995E-2</v>
      </c>
      <c r="AR80" s="111">
        <v>0</v>
      </c>
      <c r="AS80" s="111">
        <v>0</v>
      </c>
      <c r="AT80" s="111">
        <v>0</v>
      </c>
      <c r="AU80" s="111">
        <f t="shared" si="1"/>
        <v>929.38799999999992</v>
      </c>
      <c r="AV80" s="111">
        <v>0</v>
      </c>
      <c r="AW80" s="111">
        <v>0</v>
      </c>
      <c r="AX80" s="112">
        <v>50</v>
      </c>
      <c r="AY80" s="112">
        <v>300</v>
      </c>
      <c r="AZ80" s="111">
        <v>263101.96799999999</v>
      </c>
      <c r="BA80" s="111">
        <v>73224</v>
      </c>
      <c r="BB80" s="113">
        <v>90</v>
      </c>
      <c r="BC80" s="113">
        <v>33.225712881022602</v>
      </c>
      <c r="BD80" s="113">
        <v>10.23</v>
      </c>
      <c r="BE80" s="113"/>
      <c r="BF80" s="109" t="s">
        <v>412</v>
      </c>
      <c r="BG80" s="106"/>
      <c r="BH80" s="109" t="s">
        <v>519</v>
      </c>
      <c r="BI80" s="109" t="s">
        <v>520</v>
      </c>
      <c r="BJ80" s="109" t="s">
        <v>521</v>
      </c>
      <c r="BK80" s="109" t="s">
        <v>139</v>
      </c>
      <c r="BL80" s="107" t="s">
        <v>11</v>
      </c>
      <c r="BM80" s="113">
        <v>214764.3557436</v>
      </c>
      <c r="BN80" s="107" t="s">
        <v>339</v>
      </c>
      <c r="BO80" s="113"/>
      <c r="BP80" s="114">
        <v>37643</v>
      </c>
      <c r="BQ80" s="114">
        <v>46774</v>
      </c>
      <c r="BR80" s="113">
        <v>0</v>
      </c>
      <c r="BS80" s="113">
        <v>146.5</v>
      </c>
      <c r="BT80" s="113">
        <v>0</v>
      </c>
    </row>
    <row r="81" spans="1:72" s="94" customFormat="1" ht="18.2" customHeight="1" x14ac:dyDescent="0.15">
      <c r="A81" s="97">
        <v>79</v>
      </c>
      <c r="B81" s="98" t="s">
        <v>158</v>
      </c>
      <c r="C81" s="98" t="s">
        <v>411</v>
      </c>
      <c r="D81" s="99">
        <v>45261</v>
      </c>
      <c r="E81" s="100" t="s">
        <v>522</v>
      </c>
      <c r="F81" s="101">
        <v>0</v>
      </c>
      <c r="G81" s="101">
        <v>0</v>
      </c>
      <c r="H81" s="102">
        <v>48837.24</v>
      </c>
      <c r="I81" s="102">
        <v>0</v>
      </c>
      <c r="J81" s="102">
        <v>0</v>
      </c>
      <c r="K81" s="102">
        <v>48837.24</v>
      </c>
      <c r="L81" s="102">
        <v>291.02</v>
      </c>
      <c r="M81" s="102">
        <v>0</v>
      </c>
      <c r="N81" s="102">
        <v>0</v>
      </c>
      <c r="O81" s="102">
        <v>0</v>
      </c>
      <c r="P81" s="102">
        <v>291.02</v>
      </c>
      <c r="Q81" s="102">
        <v>0</v>
      </c>
      <c r="R81" s="102">
        <v>0</v>
      </c>
      <c r="S81" s="102">
        <v>48546.22</v>
      </c>
      <c r="T81" s="102">
        <v>0</v>
      </c>
      <c r="U81" s="102">
        <v>421.64</v>
      </c>
      <c r="V81" s="102">
        <v>0</v>
      </c>
      <c r="W81" s="102">
        <v>0</v>
      </c>
      <c r="X81" s="102">
        <v>421.64</v>
      </c>
      <c r="Y81" s="102">
        <v>0</v>
      </c>
      <c r="Z81" s="102">
        <v>0</v>
      </c>
      <c r="AA81" s="102">
        <v>0</v>
      </c>
      <c r="AB81" s="102">
        <v>0</v>
      </c>
      <c r="AC81" s="102">
        <v>0</v>
      </c>
      <c r="AD81" s="102">
        <v>0</v>
      </c>
      <c r="AE81" s="102">
        <v>0</v>
      </c>
      <c r="AF81" s="102">
        <v>0</v>
      </c>
      <c r="AG81" s="102">
        <v>0</v>
      </c>
      <c r="AH81" s="102">
        <v>0</v>
      </c>
      <c r="AI81" s="102">
        <v>0.19</v>
      </c>
      <c r="AJ81" s="102">
        <v>164.56</v>
      </c>
      <c r="AK81" s="102">
        <v>0</v>
      </c>
      <c r="AL81" s="102">
        <v>0</v>
      </c>
      <c r="AM81" s="102">
        <v>0</v>
      </c>
      <c r="AN81" s="102">
        <v>0</v>
      </c>
      <c r="AO81" s="102">
        <v>98.11</v>
      </c>
      <c r="AP81" s="102">
        <v>14.53</v>
      </c>
      <c r="AQ81" s="102">
        <v>0</v>
      </c>
      <c r="AR81" s="102">
        <v>0</v>
      </c>
      <c r="AS81" s="102">
        <v>6.2935000000000005E-2</v>
      </c>
      <c r="AT81" s="102">
        <v>0</v>
      </c>
      <c r="AU81" s="102">
        <f t="shared" si="1"/>
        <v>989.98706499999992</v>
      </c>
      <c r="AV81" s="102">
        <v>0</v>
      </c>
      <c r="AW81" s="102">
        <v>0</v>
      </c>
      <c r="AX81" s="103">
        <v>113</v>
      </c>
      <c r="AY81" s="103">
        <v>360</v>
      </c>
      <c r="AZ81" s="102">
        <v>287277.76</v>
      </c>
      <c r="BA81" s="102">
        <v>79200</v>
      </c>
      <c r="BB81" s="104">
        <v>90</v>
      </c>
      <c r="BC81" s="104">
        <v>55.166159090909098</v>
      </c>
      <c r="BD81" s="104">
        <v>10.3</v>
      </c>
      <c r="BE81" s="104"/>
      <c r="BF81" s="100" t="s">
        <v>412</v>
      </c>
      <c r="BG81" s="97"/>
      <c r="BH81" s="100" t="s">
        <v>478</v>
      </c>
      <c r="BI81" s="100" t="s">
        <v>481</v>
      </c>
      <c r="BJ81" s="100" t="s">
        <v>482</v>
      </c>
      <c r="BK81" s="100" t="s">
        <v>139</v>
      </c>
      <c r="BL81" s="98" t="s">
        <v>11</v>
      </c>
      <c r="BM81" s="104">
        <v>385684.66857179999</v>
      </c>
      <c r="BN81" s="98" t="s">
        <v>339</v>
      </c>
      <c r="BO81" s="104"/>
      <c r="BP81" s="105">
        <v>37713</v>
      </c>
      <c r="BQ81" s="105">
        <v>48671</v>
      </c>
      <c r="BR81" s="104">
        <v>277.20999999999998</v>
      </c>
      <c r="BS81" s="104">
        <v>164.56</v>
      </c>
      <c r="BT81" s="104">
        <v>0</v>
      </c>
    </row>
    <row r="82" spans="1:72" s="94" customFormat="1" ht="18.2" customHeight="1" x14ac:dyDescent="0.15">
      <c r="A82" s="106">
        <v>80</v>
      </c>
      <c r="B82" s="107" t="s">
        <v>158</v>
      </c>
      <c r="C82" s="107" t="s">
        <v>411</v>
      </c>
      <c r="D82" s="108">
        <v>45261</v>
      </c>
      <c r="E82" s="109" t="s">
        <v>201</v>
      </c>
      <c r="F82" s="110">
        <v>44</v>
      </c>
      <c r="G82" s="110">
        <v>43</v>
      </c>
      <c r="H82" s="111">
        <v>55431.01</v>
      </c>
      <c r="I82" s="111">
        <v>11810.9</v>
      </c>
      <c r="J82" s="111">
        <v>0</v>
      </c>
      <c r="K82" s="111">
        <v>67241.91</v>
      </c>
      <c r="L82" s="111">
        <v>323.51</v>
      </c>
      <c r="M82" s="111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0</v>
      </c>
      <c r="S82" s="111">
        <v>67241.91</v>
      </c>
      <c r="T82" s="111">
        <v>23312.400000000001</v>
      </c>
      <c r="U82" s="111">
        <v>475.76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23788.16</v>
      </c>
      <c r="AB82" s="111">
        <v>0</v>
      </c>
      <c r="AC82" s="111">
        <v>0</v>
      </c>
      <c r="AD82" s="111">
        <v>0</v>
      </c>
      <c r="AE82" s="111">
        <v>0</v>
      </c>
      <c r="AF82" s="111">
        <v>0</v>
      </c>
      <c r="AG82" s="111">
        <v>0</v>
      </c>
      <c r="AH82" s="111">
        <v>0</v>
      </c>
      <c r="AI82" s="111">
        <v>0</v>
      </c>
      <c r="AJ82" s="111">
        <v>0</v>
      </c>
      <c r="AK82" s="111">
        <v>0</v>
      </c>
      <c r="AL82" s="111">
        <v>0</v>
      </c>
      <c r="AM82" s="111">
        <v>0</v>
      </c>
      <c r="AN82" s="111">
        <v>0</v>
      </c>
      <c r="AO82" s="111">
        <v>0</v>
      </c>
      <c r="AP82" s="111">
        <v>0</v>
      </c>
      <c r="AQ82" s="111">
        <v>0</v>
      </c>
      <c r="AR82" s="111">
        <v>0</v>
      </c>
      <c r="AS82" s="111">
        <v>0</v>
      </c>
      <c r="AT82" s="111">
        <v>0</v>
      </c>
      <c r="AU82" s="111">
        <f t="shared" si="1"/>
        <v>0</v>
      </c>
      <c r="AV82" s="111">
        <v>12134.41</v>
      </c>
      <c r="AW82" s="111">
        <v>23788.16</v>
      </c>
      <c r="AX82" s="112">
        <v>109</v>
      </c>
      <c r="AY82" s="112">
        <v>360</v>
      </c>
      <c r="AZ82" s="111">
        <v>333817.935</v>
      </c>
      <c r="BA82" s="111">
        <v>88825</v>
      </c>
      <c r="BB82" s="113">
        <v>85</v>
      </c>
      <c r="BC82" s="113">
        <v>64.346325358851701</v>
      </c>
      <c r="BD82" s="113">
        <v>10.3</v>
      </c>
      <c r="BE82" s="113"/>
      <c r="BF82" s="109" t="s">
        <v>412</v>
      </c>
      <c r="BG82" s="106"/>
      <c r="BH82" s="109" t="s">
        <v>478</v>
      </c>
      <c r="BI82" s="109" t="s">
        <v>481</v>
      </c>
      <c r="BJ82" s="109" t="s">
        <v>482</v>
      </c>
      <c r="BK82" s="109" t="s">
        <v>416</v>
      </c>
      <c r="BL82" s="107" t="s">
        <v>11</v>
      </c>
      <c r="BM82" s="113">
        <v>534216.12995790003</v>
      </c>
      <c r="BN82" s="107" t="s">
        <v>339</v>
      </c>
      <c r="BO82" s="113"/>
      <c r="BP82" s="114">
        <v>37585</v>
      </c>
      <c r="BQ82" s="114">
        <v>48543</v>
      </c>
      <c r="BR82" s="113">
        <v>16014.06</v>
      </c>
      <c r="BS82" s="113">
        <v>195.42</v>
      </c>
      <c r="BT82" s="113">
        <v>44.52</v>
      </c>
    </row>
    <row r="83" spans="1:72" s="94" customFormat="1" ht="18.2" customHeight="1" x14ac:dyDescent="0.15">
      <c r="A83" s="97">
        <v>81</v>
      </c>
      <c r="B83" s="98" t="s">
        <v>158</v>
      </c>
      <c r="C83" s="98" t="s">
        <v>411</v>
      </c>
      <c r="D83" s="99">
        <v>45261</v>
      </c>
      <c r="E83" s="100" t="s">
        <v>202</v>
      </c>
      <c r="F83" s="101">
        <v>145</v>
      </c>
      <c r="G83" s="101">
        <v>145</v>
      </c>
      <c r="H83" s="102">
        <v>0</v>
      </c>
      <c r="I83" s="102">
        <v>76979.62</v>
      </c>
      <c r="J83" s="102">
        <v>0</v>
      </c>
      <c r="K83" s="102">
        <v>76979.62</v>
      </c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02">
        <v>0</v>
      </c>
      <c r="S83" s="102">
        <v>76979.62</v>
      </c>
      <c r="T83" s="102">
        <v>59176.1</v>
      </c>
      <c r="U83" s="102">
        <v>0</v>
      </c>
      <c r="V83" s="102">
        <v>0</v>
      </c>
      <c r="W83" s="102">
        <v>0</v>
      </c>
      <c r="X83" s="102">
        <v>0</v>
      </c>
      <c r="Y83" s="102">
        <v>0</v>
      </c>
      <c r="Z83" s="102">
        <v>0</v>
      </c>
      <c r="AA83" s="102">
        <v>59176.1</v>
      </c>
      <c r="AB83" s="102">
        <v>0</v>
      </c>
      <c r="AC83" s="102">
        <v>0</v>
      </c>
      <c r="AD83" s="102">
        <v>0</v>
      </c>
      <c r="AE83" s="102">
        <v>0</v>
      </c>
      <c r="AF83" s="102">
        <v>0</v>
      </c>
      <c r="AG83" s="102">
        <v>0</v>
      </c>
      <c r="AH83" s="102">
        <v>0</v>
      </c>
      <c r="AI83" s="102">
        <v>0</v>
      </c>
      <c r="AJ83" s="102">
        <v>0</v>
      </c>
      <c r="AK83" s="102">
        <v>0</v>
      </c>
      <c r="AL83" s="102">
        <v>0</v>
      </c>
      <c r="AM83" s="102">
        <v>0</v>
      </c>
      <c r="AN83" s="102">
        <v>0</v>
      </c>
      <c r="AO83" s="102">
        <v>0</v>
      </c>
      <c r="AP83" s="102">
        <v>0</v>
      </c>
      <c r="AQ83" s="102">
        <v>0</v>
      </c>
      <c r="AR83" s="102">
        <v>0</v>
      </c>
      <c r="AS83" s="102">
        <v>0</v>
      </c>
      <c r="AT83" s="102">
        <v>0</v>
      </c>
      <c r="AU83" s="102">
        <f t="shared" si="1"/>
        <v>0</v>
      </c>
      <c r="AV83" s="102">
        <v>76979.62</v>
      </c>
      <c r="AW83" s="102">
        <v>59176.1</v>
      </c>
      <c r="AX83" s="103">
        <v>0</v>
      </c>
      <c r="AY83" s="103">
        <v>240</v>
      </c>
      <c r="AZ83" s="102">
        <v>326483.08</v>
      </c>
      <c r="BA83" s="102">
        <v>94050</v>
      </c>
      <c r="BB83" s="104">
        <v>90</v>
      </c>
      <c r="BC83" s="104">
        <v>73.664708133971303</v>
      </c>
      <c r="BD83" s="104">
        <v>10.5</v>
      </c>
      <c r="BE83" s="104"/>
      <c r="BF83" s="100" t="s">
        <v>412</v>
      </c>
      <c r="BG83" s="97"/>
      <c r="BH83" s="100" t="s">
        <v>417</v>
      </c>
      <c r="BI83" s="100" t="s">
        <v>418</v>
      </c>
      <c r="BJ83" s="100" t="s">
        <v>419</v>
      </c>
      <c r="BK83" s="100" t="s">
        <v>416</v>
      </c>
      <c r="BL83" s="98" t="s">
        <v>11</v>
      </c>
      <c r="BM83" s="104">
        <v>611579.21721779997</v>
      </c>
      <c r="BN83" s="98" t="s">
        <v>339</v>
      </c>
      <c r="BO83" s="104"/>
      <c r="BP83" s="105">
        <v>37428</v>
      </c>
      <c r="BQ83" s="105">
        <v>44733</v>
      </c>
      <c r="BR83" s="104">
        <v>42606.26</v>
      </c>
      <c r="BS83" s="104">
        <v>0</v>
      </c>
      <c r="BT83" s="104">
        <v>49.08</v>
      </c>
    </row>
    <row r="84" spans="1:72" s="94" customFormat="1" ht="18.2" customHeight="1" x14ac:dyDescent="0.15">
      <c r="A84" s="106">
        <v>82</v>
      </c>
      <c r="B84" s="107" t="s">
        <v>158</v>
      </c>
      <c r="C84" s="107" t="s">
        <v>411</v>
      </c>
      <c r="D84" s="108">
        <v>45261</v>
      </c>
      <c r="E84" s="109" t="s">
        <v>140</v>
      </c>
      <c r="F84" s="110">
        <v>123</v>
      </c>
      <c r="G84" s="110">
        <v>122</v>
      </c>
      <c r="H84" s="111">
        <v>66602.070000000007</v>
      </c>
      <c r="I84" s="111">
        <v>30686.33</v>
      </c>
      <c r="J84" s="111">
        <v>0</v>
      </c>
      <c r="K84" s="111">
        <v>97288.4</v>
      </c>
      <c r="L84" s="111">
        <v>404.95</v>
      </c>
      <c r="M84" s="111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0</v>
      </c>
      <c r="S84" s="111">
        <v>97288.4</v>
      </c>
      <c r="T84" s="111">
        <v>88633.24</v>
      </c>
      <c r="U84" s="111">
        <v>571.64</v>
      </c>
      <c r="V84" s="111">
        <v>0</v>
      </c>
      <c r="W84" s="111">
        <v>0</v>
      </c>
      <c r="X84" s="111">
        <v>0</v>
      </c>
      <c r="Y84" s="111">
        <v>0</v>
      </c>
      <c r="Z84" s="111">
        <v>0</v>
      </c>
      <c r="AA84" s="111">
        <v>89204.88</v>
      </c>
      <c r="AB84" s="111">
        <v>0</v>
      </c>
      <c r="AC84" s="111">
        <v>0</v>
      </c>
      <c r="AD84" s="111">
        <v>0</v>
      </c>
      <c r="AE84" s="111">
        <v>0</v>
      </c>
      <c r="AF84" s="111">
        <v>0</v>
      </c>
      <c r="AG84" s="111">
        <v>0</v>
      </c>
      <c r="AH84" s="111">
        <v>0</v>
      </c>
      <c r="AI84" s="111">
        <v>0</v>
      </c>
      <c r="AJ84" s="111">
        <v>0</v>
      </c>
      <c r="AK84" s="111">
        <v>0</v>
      </c>
      <c r="AL84" s="111">
        <v>0</v>
      </c>
      <c r="AM84" s="111">
        <v>0</v>
      </c>
      <c r="AN84" s="111">
        <v>0</v>
      </c>
      <c r="AO84" s="111">
        <v>0</v>
      </c>
      <c r="AP84" s="111">
        <v>0</v>
      </c>
      <c r="AQ84" s="111">
        <v>0</v>
      </c>
      <c r="AR84" s="111">
        <v>0</v>
      </c>
      <c r="AS84" s="111">
        <v>0</v>
      </c>
      <c r="AT84" s="111">
        <v>0</v>
      </c>
      <c r="AU84" s="111">
        <f t="shared" si="1"/>
        <v>0</v>
      </c>
      <c r="AV84" s="111">
        <v>31091.279999999999</v>
      </c>
      <c r="AW84" s="111">
        <v>89204.88</v>
      </c>
      <c r="AX84" s="112">
        <v>103</v>
      </c>
      <c r="AY84" s="112">
        <v>360</v>
      </c>
      <c r="AZ84" s="111">
        <v>405414.1</v>
      </c>
      <c r="BA84" s="111">
        <v>108531.74</v>
      </c>
      <c r="BB84" s="113">
        <v>83</v>
      </c>
      <c r="BC84" s="113">
        <v>74.401619286671306</v>
      </c>
      <c r="BD84" s="113">
        <v>10.3</v>
      </c>
      <c r="BE84" s="113"/>
      <c r="BF84" s="109" t="s">
        <v>412</v>
      </c>
      <c r="BG84" s="106"/>
      <c r="BH84" s="109" t="s">
        <v>417</v>
      </c>
      <c r="BI84" s="109" t="s">
        <v>418</v>
      </c>
      <c r="BJ84" s="109" t="s">
        <v>524</v>
      </c>
      <c r="BK84" s="109" t="s">
        <v>416</v>
      </c>
      <c r="BL84" s="107" t="s">
        <v>11</v>
      </c>
      <c r="BM84" s="113">
        <v>772926.17859599995</v>
      </c>
      <c r="BN84" s="107" t="s">
        <v>339</v>
      </c>
      <c r="BO84" s="113"/>
      <c r="BP84" s="114">
        <v>37411</v>
      </c>
      <c r="BQ84" s="114">
        <v>48369</v>
      </c>
      <c r="BR84" s="113">
        <v>45547.18</v>
      </c>
      <c r="BS84" s="113">
        <v>191.17</v>
      </c>
      <c r="BT84" s="113">
        <v>45.61</v>
      </c>
    </row>
    <row r="85" spans="1:72" s="94" customFormat="1" ht="18.2" customHeight="1" x14ac:dyDescent="0.15">
      <c r="A85" s="97">
        <v>83</v>
      </c>
      <c r="B85" s="98" t="s">
        <v>158</v>
      </c>
      <c r="C85" s="98" t="s">
        <v>411</v>
      </c>
      <c r="D85" s="99">
        <v>45261</v>
      </c>
      <c r="E85" s="100" t="s">
        <v>203</v>
      </c>
      <c r="F85" s="101">
        <v>96</v>
      </c>
      <c r="G85" s="101">
        <v>95</v>
      </c>
      <c r="H85" s="102">
        <v>66602.070000000007</v>
      </c>
      <c r="I85" s="102">
        <v>26406.44</v>
      </c>
      <c r="J85" s="102">
        <v>0</v>
      </c>
      <c r="K85" s="102">
        <v>93008.51</v>
      </c>
      <c r="L85" s="102">
        <v>404.95</v>
      </c>
      <c r="M85" s="102">
        <v>0</v>
      </c>
      <c r="N85" s="102">
        <v>0</v>
      </c>
      <c r="O85" s="102">
        <v>0</v>
      </c>
      <c r="P85" s="102">
        <v>0</v>
      </c>
      <c r="Q85" s="102">
        <v>0</v>
      </c>
      <c r="R85" s="102">
        <v>0</v>
      </c>
      <c r="S85" s="102">
        <v>93008.51</v>
      </c>
      <c r="T85" s="102">
        <v>67067.06</v>
      </c>
      <c r="U85" s="102">
        <v>571.64</v>
      </c>
      <c r="V85" s="102">
        <v>0</v>
      </c>
      <c r="W85" s="102">
        <v>0</v>
      </c>
      <c r="X85" s="102">
        <v>0</v>
      </c>
      <c r="Y85" s="102">
        <v>0</v>
      </c>
      <c r="Z85" s="102">
        <v>0</v>
      </c>
      <c r="AA85" s="102">
        <v>67638.7</v>
      </c>
      <c r="AB85" s="102">
        <v>0</v>
      </c>
      <c r="AC85" s="102">
        <v>0</v>
      </c>
      <c r="AD85" s="102">
        <v>0</v>
      </c>
      <c r="AE85" s="102">
        <v>0</v>
      </c>
      <c r="AF85" s="102">
        <v>0</v>
      </c>
      <c r="AG85" s="102">
        <v>0</v>
      </c>
      <c r="AH85" s="102">
        <v>0</v>
      </c>
      <c r="AI85" s="102">
        <v>0</v>
      </c>
      <c r="AJ85" s="102">
        <v>0</v>
      </c>
      <c r="AK85" s="102">
        <v>0</v>
      </c>
      <c r="AL85" s="102">
        <v>0</v>
      </c>
      <c r="AM85" s="102">
        <v>0</v>
      </c>
      <c r="AN85" s="102">
        <v>0</v>
      </c>
      <c r="AO85" s="102">
        <v>0</v>
      </c>
      <c r="AP85" s="102">
        <v>0</v>
      </c>
      <c r="AQ85" s="102">
        <v>0</v>
      </c>
      <c r="AR85" s="102">
        <v>0</v>
      </c>
      <c r="AS85" s="102">
        <v>0</v>
      </c>
      <c r="AT85" s="102">
        <v>0</v>
      </c>
      <c r="AU85" s="102">
        <f t="shared" si="1"/>
        <v>0</v>
      </c>
      <c r="AV85" s="102">
        <v>26811.39</v>
      </c>
      <c r="AW85" s="102">
        <v>67638.7</v>
      </c>
      <c r="AX85" s="103">
        <v>103</v>
      </c>
      <c r="AY85" s="103">
        <v>360</v>
      </c>
      <c r="AZ85" s="102">
        <v>405414.1</v>
      </c>
      <c r="BA85" s="102">
        <v>108531.74</v>
      </c>
      <c r="BB85" s="104">
        <v>83</v>
      </c>
      <c r="BC85" s="104">
        <v>71.128559534749897</v>
      </c>
      <c r="BD85" s="104">
        <v>10.3</v>
      </c>
      <c r="BE85" s="104"/>
      <c r="BF85" s="100" t="s">
        <v>412</v>
      </c>
      <c r="BG85" s="97"/>
      <c r="BH85" s="100" t="s">
        <v>417</v>
      </c>
      <c r="BI85" s="100" t="s">
        <v>418</v>
      </c>
      <c r="BJ85" s="100" t="s">
        <v>524</v>
      </c>
      <c r="BK85" s="100" t="s">
        <v>416</v>
      </c>
      <c r="BL85" s="98" t="s">
        <v>11</v>
      </c>
      <c r="BM85" s="104">
        <v>738923.77931190003</v>
      </c>
      <c r="BN85" s="98" t="s">
        <v>339</v>
      </c>
      <c r="BO85" s="104"/>
      <c r="BP85" s="105">
        <v>37411</v>
      </c>
      <c r="BQ85" s="105">
        <v>48369</v>
      </c>
      <c r="BR85" s="104">
        <v>35719.33</v>
      </c>
      <c r="BS85" s="104">
        <v>191.17</v>
      </c>
      <c r="BT85" s="104">
        <v>45.61</v>
      </c>
    </row>
    <row r="86" spans="1:72" s="94" customFormat="1" ht="18.2" customHeight="1" x14ac:dyDescent="0.15">
      <c r="A86" s="106">
        <v>84</v>
      </c>
      <c r="B86" s="107" t="s">
        <v>158</v>
      </c>
      <c r="C86" s="107" t="s">
        <v>411</v>
      </c>
      <c r="D86" s="108">
        <v>45261</v>
      </c>
      <c r="E86" s="109" t="s">
        <v>204</v>
      </c>
      <c r="F86" s="110">
        <v>117</v>
      </c>
      <c r="G86" s="110">
        <v>116</v>
      </c>
      <c r="H86" s="111">
        <v>51499.9</v>
      </c>
      <c r="I86" s="111">
        <v>29924.65</v>
      </c>
      <c r="J86" s="111">
        <v>0</v>
      </c>
      <c r="K86" s="111">
        <v>81424.55</v>
      </c>
      <c r="L86" s="111">
        <v>409.72</v>
      </c>
      <c r="M86" s="111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0</v>
      </c>
      <c r="S86" s="111">
        <v>81424.55</v>
      </c>
      <c r="T86" s="111">
        <v>70731.63</v>
      </c>
      <c r="U86" s="111">
        <v>450.59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71182.22</v>
      </c>
      <c r="AB86" s="111">
        <v>0</v>
      </c>
      <c r="AC86" s="111">
        <v>0</v>
      </c>
      <c r="AD86" s="111">
        <v>0</v>
      </c>
      <c r="AE86" s="111">
        <v>0</v>
      </c>
      <c r="AF86" s="111">
        <v>0</v>
      </c>
      <c r="AG86" s="111">
        <v>0</v>
      </c>
      <c r="AH86" s="111">
        <v>0</v>
      </c>
      <c r="AI86" s="111">
        <v>0</v>
      </c>
      <c r="AJ86" s="111">
        <v>0</v>
      </c>
      <c r="AK86" s="111">
        <v>0</v>
      </c>
      <c r="AL86" s="111">
        <v>0</v>
      </c>
      <c r="AM86" s="111">
        <v>0</v>
      </c>
      <c r="AN86" s="111">
        <v>0</v>
      </c>
      <c r="AO86" s="111">
        <v>0</v>
      </c>
      <c r="AP86" s="111">
        <v>0</v>
      </c>
      <c r="AQ86" s="111">
        <v>0</v>
      </c>
      <c r="AR86" s="111">
        <v>0</v>
      </c>
      <c r="AS86" s="111">
        <v>0</v>
      </c>
      <c r="AT86" s="111">
        <v>0</v>
      </c>
      <c r="AU86" s="111">
        <f t="shared" si="1"/>
        <v>0</v>
      </c>
      <c r="AV86" s="111">
        <v>30334.37</v>
      </c>
      <c r="AW86" s="111">
        <v>71182.22</v>
      </c>
      <c r="AX86" s="112">
        <v>86</v>
      </c>
      <c r="AY86" s="112">
        <v>360</v>
      </c>
      <c r="AZ86" s="111">
        <v>409266.27919999999</v>
      </c>
      <c r="BA86" s="111">
        <v>94050</v>
      </c>
      <c r="BB86" s="113">
        <v>70</v>
      </c>
      <c r="BC86" s="113">
        <v>60.603067517277999</v>
      </c>
      <c r="BD86" s="113">
        <v>10.5</v>
      </c>
      <c r="BE86" s="113"/>
      <c r="BF86" s="109" t="s">
        <v>412</v>
      </c>
      <c r="BG86" s="106"/>
      <c r="BH86" s="109" t="s">
        <v>454</v>
      </c>
      <c r="BI86" s="109" t="s">
        <v>455</v>
      </c>
      <c r="BJ86" s="109" t="s">
        <v>523</v>
      </c>
      <c r="BK86" s="109" t="s">
        <v>416</v>
      </c>
      <c r="BL86" s="107" t="s">
        <v>11</v>
      </c>
      <c r="BM86" s="113">
        <v>646892.80813949998</v>
      </c>
      <c r="BN86" s="107" t="s">
        <v>339</v>
      </c>
      <c r="BO86" s="113"/>
      <c r="BP86" s="114">
        <v>37228</v>
      </c>
      <c r="BQ86" s="114">
        <v>48185</v>
      </c>
      <c r="BR86" s="113">
        <v>33566.550000000003</v>
      </c>
      <c r="BS86" s="113">
        <v>148</v>
      </c>
      <c r="BT86" s="113">
        <v>44.63</v>
      </c>
    </row>
    <row r="87" spans="1:72" s="94" customFormat="1" ht="18.2" customHeight="1" x14ac:dyDescent="0.15">
      <c r="A87" s="97">
        <v>85</v>
      </c>
      <c r="B87" s="98" t="s">
        <v>158</v>
      </c>
      <c r="C87" s="98" t="s">
        <v>411</v>
      </c>
      <c r="D87" s="99">
        <v>45261</v>
      </c>
      <c r="E87" s="100" t="s">
        <v>205</v>
      </c>
      <c r="F87" s="101">
        <v>176</v>
      </c>
      <c r="G87" s="101">
        <v>175</v>
      </c>
      <c r="H87" s="102">
        <v>48368.62</v>
      </c>
      <c r="I87" s="102">
        <v>26943.99</v>
      </c>
      <c r="J87" s="102">
        <v>0</v>
      </c>
      <c r="K87" s="102">
        <v>75312.61</v>
      </c>
      <c r="L87" s="102">
        <v>295.52</v>
      </c>
      <c r="M87" s="102">
        <v>0</v>
      </c>
      <c r="N87" s="102">
        <v>0</v>
      </c>
      <c r="O87" s="102">
        <v>0</v>
      </c>
      <c r="P87" s="102">
        <v>0</v>
      </c>
      <c r="Q87" s="102">
        <v>0</v>
      </c>
      <c r="R87" s="102">
        <v>0</v>
      </c>
      <c r="S87" s="102">
        <v>75312.61</v>
      </c>
      <c r="T87" s="102">
        <v>98003.62</v>
      </c>
      <c r="U87" s="102">
        <v>417.14</v>
      </c>
      <c r="V87" s="102">
        <v>0</v>
      </c>
      <c r="W87" s="102">
        <v>0</v>
      </c>
      <c r="X87" s="102">
        <v>0</v>
      </c>
      <c r="Y87" s="102">
        <v>0</v>
      </c>
      <c r="Z87" s="102">
        <v>0</v>
      </c>
      <c r="AA87" s="102">
        <v>98420.76</v>
      </c>
      <c r="AB87" s="102">
        <v>0</v>
      </c>
      <c r="AC87" s="102">
        <v>0</v>
      </c>
      <c r="AD87" s="102">
        <v>0</v>
      </c>
      <c r="AE87" s="102">
        <v>0</v>
      </c>
      <c r="AF87" s="102">
        <v>0</v>
      </c>
      <c r="AG87" s="102">
        <v>0</v>
      </c>
      <c r="AH87" s="102">
        <v>0</v>
      </c>
      <c r="AI87" s="102">
        <v>0</v>
      </c>
      <c r="AJ87" s="102">
        <v>0</v>
      </c>
      <c r="AK87" s="102">
        <v>0</v>
      </c>
      <c r="AL87" s="102">
        <v>0</v>
      </c>
      <c r="AM87" s="102">
        <v>0</v>
      </c>
      <c r="AN87" s="102">
        <v>0</v>
      </c>
      <c r="AO87" s="102">
        <v>0</v>
      </c>
      <c r="AP87" s="102">
        <v>0</v>
      </c>
      <c r="AQ87" s="102">
        <v>0</v>
      </c>
      <c r="AR87" s="102">
        <v>0</v>
      </c>
      <c r="AS87" s="102">
        <v>0</v>
      </c>
      <c r="AT87" s="102">
        <v>0</v>
      </c>
      <c r="AU87" s="102">
        <f t="shared" si="1"/>
        <v>0</v>
      </c>
      <c r="AV87" s="102">
        <v>27239.51</v>
      </c>
      <c r="AW87" s="102">
        <v>98420.76</v>
      </c>
      <c r="AX87" s="103">
        <v>101</v>
      </c>
      <c r="AY87" s="103">
        <v>360</v>
      </c>
      <c r="AZ87" s="102">
        <v>275204.15999999997</v>
      </c>
      <c r="BA87" s="102">
        <v>79200</v>
      </c>
      <c r="BB87" s="104">
        <v>90</v>
      </c>
      <c r="BC87" s="104">
        <v>85.582511363636399</v>
      </c>
      <c r="BD87" s="104">
        <v>10.3</v>
      </c>
      <c r="BE87" s="104"/>
      <c r="BF87" s="100" t="s">
        <v>412</v>
      </c>
      <c r="BG87" s="97"/>
      <c r="BH87" s="100" t="s">
        <v>160</v>
      </c>
      <c r="BI87" s="100" t="s">
        <v>525</v>
      </c>
      <c r="BJ87" s="100" t="s">
        <v>526</v>
      </c>
      <c r="BK87" s="100" t="s">
        <v>416</v>
      </c>
      <c r="BL87" s="98" t="s">
        <v>11</v>
      </c>
      <c r="BM87" s="104">
        <v>598335.33954089996</v>
      </c>
      <c r="BN87" s="98" t="s">
        <v>339</v>
      </c>
      <c r="BO87" s="104"/>
      <c r="BP87" s="105">
        <v>37435</v>
      </c>
      <c r="BQ87" s="105">
        <v>48393</v>
      </c>
      <c r="BR87" s="104">
        <v>49582.25</v>
      </c>
      <c r="BS87" s="104">
        <v>164.56</v>
      </c>
      <c r="BT87" s="104">
        <v>45.48</v>
      </c>
    </row>
    <row r="88" spans="1:72" s="94" customFormat="1" ht="18.2" customHeight="1" x14ac:dyDescent="0.15">
      <c r="A88" s="106">
        <v>86</v>
      </c>
      <c r="B88" s="107" t="s">
        <v>158</v>
      </c>
      <c r="C88" s="107" t="s">
        <v>411</v>
      </c>
      <c r="D88" s="108">
        <v>45261</v>
      </c>
      <c r="E88" s="109" t="s">
        <v>527</v>
      </c>
      <c r="F88" s="110">
        <v>1</v>
      </c>
      <c r="G88" s="110">
        <v>1</v>
      </c>
      <c r="H88" s="111">
        <v>48307.87</v>
      </c>
      <c r="I88" s="111">
        <v>583.53</v>
      </c>
      <c r="J88" s="111">
        <v>0</v>
      </c>
      <c r="K88" s="111">
        <v>48891.4</v>
      </c>
      <c r="L88" s="111">
        <v>295.52</v>
      </c>
      <c r="M88" s="111">
        <v>0</v>
      </c>
      <c r="N88" s="111">
        <v>0</v>
      </c>
      <c r="O88" s="111">
        <v>293.01</v>
      </c>
      <c r="P88" s="111">
        <v>0</v>
      </c>
      <c r="Q88" s="111">
        <v>0</v>
      </c>
      <c r="R88" s="111">
        <v>0</v>
      </c>
      <c r="S88" s="111">
        <v>48598.39</v>
      </c>
      <c r="T88" s="111">
        <v>841.79</v>
      </c>
      <c r="U88" s="111">
        <v>417.14</v>
      </c>
      <c r="V88" s="111">
        <v>0</v>
      </c>
      <c r="W88" s="111">
        <v>419.65</v>
      </c>
      <c r="X88" s="111">
        <v>0</v>
      </c>
      <c r="Y88" s="111">
        <v>0</v>
      </c>
      <c r="Z88" s="111">
        <v>0</v>
      </c>
      <c r="AA88" s="111">
        <v>839.28</v>
      </c>
      <c r="AB88" s="111">
        <v>0</v>
      </c>
      <c r="AC88" s="111">
        <v>0</v>
      </c>
      <c r="AD88" s="111">
        <v>0</v>
      </c>
      <c r="AE88" s="111">
        <v>0</v>
      </c>
      <c r="AF88" s="111">
        <v>0</v>
      </c>
      <c r="AG88" s="111">
        <v>0</v>
      </c>
      <c r="AH88" s="111">
        <v>0</v>
      </c>
      <c r="AI88" s="111">
        <v>0</v>
      </c>
      <c r="AJ88" s="111">
        <v>164.56</v>
      </c>
      <c r="AK88" s="111">
        <v>0</v>
      </c>
      <c r="AL88" s="111">
        <v>0</v>
      </c>
      <c r="AM88" s="111">
        <v>0</v>
      </c>
      <c r="AN88" s="111">
        <v>0</v>
      </c>
      <c r="AO88" s="111">
        <v>98.11</v>
      </c>
      <c r="AP88" s="111">
        <v>14.92</v>
      </c>
      <c r="AQ88" s="111">
        <v>1E-3</v>
      </c>
      <c r="AR88" s="111">
        <v>0</v>
      </c>
      <c r="AS88" s="111">
        <v>0</v>
      </c>
      <c r="AT88" s="111">
        <v>0</v>
      </c>
      <c r="AU88" s="111">
        <f t="shared" si="1"/>
        <v>990.25099999999998</v>
      </c>
      <c r="AV88" s="111">
        <v>586.04</v>
      </c>
      <c r="AW88" s="111">
        <v>839.28</v>
      </c>
      <c r="AX88" s="112">
        <v>103</v>
      </c>
      <c r="AY88" s="112">
        <v>360</v>
      </c>
      <c r="AZ88" s="111">
        <v>275204.15999999997</v>
      </c>
      <c r="BA88" s="111">
        <v>79200</v>
      </c>
      <c r="BB88" s="113">
        <v>90</v>
      </c>
      <c r="BC88" s="113">
        <v>55.2254431818182</v>
      </c>
      <c r="BD88" s="113">
        <v>10.3</v>
      </c>
      <c r="BE88" s="113"/>
      <c r="BF88" s="109" t="s">
        <v>412</v>
      </c>
      <c r="BG88" s="106"/>
      <c r="BH88" s="109" t="s">
        <v>160</v>
      </c>
      <c r="BI88" s="109" t="s">
        <v>525</v>
      </c>
      <c r="BJ88" s="109" t="s">
        <v>526</v>
      </c>
      <c r="BK88" s="109" t="s">
        <v>434</v>
      </c>
      <c r="BL88" s="107" t="s">
        <v>11</v>
      </c>
      <c r="BM88" s="113">
        <v>386099.14304910001</v>
      </c>
      <c r="BN88" s="107" t="s">
        <v>339</v>
      </c>
      <c r="BO88" s="113"/>
      <c r="BP88" s="114">
        <v>37435</v>
      </c>
      <c r="BQ88" s="114">
        <v>48393</v>
      </c>
      <c r="BR88" s="113">
        <v>554.98</v>
      </c>
      <c r="BS88" s="113">
        <v>164.56</v>
      </c>
      <c r="BT88" s="113">
        <v>0</v>
      </c>
    </row>
    <row r="89" spans="1:72" s="94" customFormat="1" ht="18.2" customHeight="1" x14ac:dyDescent="0.15">
      <c r="A89" s="97">
        <v>87</v>
      </c>
      <c r="B89" s="98" t="s">
        <v>158</v>
      </c>
      <c r="C89" s="98" t="s">
        <v>411</v>
      </c>
      <c r="D89" s="99">
        <v>45261</v>
      </c>
      <c r="E89" s="100" t="s">
        <v>206</v>
      </c>
      <c r="F89" s="101">
        <v>197</v>
      </c>
      <c r="G89" s="101">
        <v>196</v>
      </c>
      <c r="H89" s="102">
        <v>48600.800000000003</v>
      </c>
      <c r="I89" s="102">
        <v>28034.400000000001</v>
      </c>
      <c r="J89" s="102">
        <v>0</v>
      </c>
      <c r="K89" s="102">
        <v>76635.199999999997</v>
      </c>
      <c r="L89" s="102">
        <v>295.52</v>
      </c>
      <c r="M89" s="102">
        <v>0</v>
      </c>
      <c r="N89" s="102">
        <v>0</v>
      </c>
      <c r="O89" s="102">
        <v>0</v>
      </c>
      <c r="P89" s="102">
        <v>0</v>
      </c>
      <c r="Q89" s="102">
        <v>0</v>
      </c>
      <c r="R89" s="102">
        <v>0</v>
      </c>
      <c r="S89" s="102">
        <v>76635.199999999997</v>
      </c>
      <c r="T89" s="102">
        <v>112359.62</v>
      </c>
      <c r="U89" s="102">
        <v>417.14</v>
      </c>
      <c r="V89" s="102">
        <v>0</v>
      </c>
      <c r="W89" s="102">
        <v>0</v>
      </c>
      <c r="X89" s="102">
        <v>0</v>
      </c>
      <c r="Y89" s="102">
        <v>0</v>
      </c>
      <c r="Z89" s="102">
        <v>0</v>
      </c>
      <c r="AA89" s="102">
        <v>112776.76</v>
      </c>
      <c r="AB89" s="102">
        <v>0</v>
      </c>
      <c r="AC89" s="102">
        <v>0</v>
      </c>
      <c r="AD89" s="102">
        <v>0</v>
      </c>
      <c r="AE89" s="102">
        <v>0</v>
      </c>
      <c r="AF89" s="102">
        <v>0</v>
      </c>
      <c r="AG89" s="102">
        <v>0</v>
      </c>
      <c r="AH89" s="102">
        <v>0</v>
      </c>
      <c r="AI89" s="102">
        <v>0</v>
      </c>
      <c r="AJ89" s="102">
        <v>0</v>
      </c>
      <c r="AK89" s="102">
        <v>0</v>
      </c>
      <c r="AL89" s="102">
        <v>0</v>
      </c>
      <c r="AM89" s="102">
        <v>0</v>
      </c>
      <c r="AN89" s="102">
        <v>0</v>
      </c>
      <c r="AO89" s="102">
        <v>0</v>
      </c>
      <c r="AP89" s="102">
        <v>0</v>
      </c>
      <c r="AQ89" s="102">
        <v>0</v>
      </c>
      <c r="AR89" s="102">
        <v>0</v>
      </c>
      <c r="AS89" s="102">
        <v>0</v>
      </c>
      <c r="AT89" s="102">
        <v>0</v>
      </c>
      <c r="AU89" s="102">
        <f t="shared" si="1"/>
        <v>0</v>
      </c>
      <c r="AV89" s="102">
        <v>28329.919999999998</v>
      </c>
      <c r="AW89" s="102">
        <v>112776.76</v>
      </c>
      <c r="AX89" s="103">
        <v>103</v>
      </c>
      <c r="AY89" s="103">
        <v>360</v>
      </c>
      <c r="AZ89" s="102">
        <v>275204.15999999997</v>
      </c>
      <c r="BA89" s="102">
        <v>79200</v>
      </c>
      <c r="BB89" s="104">
        <v>90</v>
      </c>
      <c r="BC89" s="104">
        <v>87.085454545454496</v>
      </c>
      <c r="BD89" s="104">
        <v>10.3</v>
      </c>
      <c r="BE89" s="104"/>
      <c r="BF89" s="100" t="s">
        <v>412</v>
      </c>
      <c r="BG89" s="97"/>
      <c r="BH89" s="100" t="s">
        <v>160</v>
      </c>
      <c r="BI89" s="100" t="s">
        <v>525</v>
      </c>
      <c r="BJ89" s="100" t="s">
        <v>526</v>
      </c>
      <c r="BK89" s="100" t="s">
        <v>416</v>
      </c>
      <c r="BL89" s="98" t="s">
        <v>11</v>
      </c>
      <c r="BM89" s="104">
        <v>608842.90708799998</v>
      </c>
      <c r="BN89" s="98" t="s">
        <v>339</v>
      </c>
      <c r="BO89" s="104"/>
      <c r="BP89" s="105">
        <v>37435</v>
      </c>
      <c r="BQ89" s="105">
        <v>48393</v>
      </c>
      <c r="BR89" s="104">
        <v>58188.51</v>
      </c>
      <c r="BS89" s="104">
        <v>164.56</v>
      </c>
      <c r="BT89" s="104">
        <v>45.48</v>
      </c>
    </row>
    <row r="90" spans="1:72" s="94" customFormat="1" ht="18.2" customHeight="1" x14ac:dyDescent="0.15">
      <c r="A90" s="106">
        <v>88</v>
      </c>
      <c r="B90" s="107" t="s">
        <v>158</v>
      </c>
      <c r="C90" s="107" t="s">
        <v>411</v>
      </c>
      <c r="D90" s="108">
        <v>45261</v>
      </c>
      <c r="E90" s="109" t="s">
        <v>207</v>
      </c>
      <c r="F90" s="110">
        <v>199</v>
      </c>
      <c r="G90" s="110">
        <v>198</v>
      </c>
      <c r="H90" s="111">
        <v>28901.54</v>
      </c>
      <c r="I90" s="111">
        <v>54380.88</v>
      </c>
      <c r="J90" s="111">
        <v>0</v>
      </c>
      <c r="K90" s="111">
        <v>83282.42</v>
      </c>
      <c r="L90" s="111">
        <v>561.42999999999995</v>
      </c>
      <c r="M90" s="111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0</v>
      </c>
      <c r="S90" s="111">
        <v>83282.42</v>
      </c>
      <c r="T90" s="111">
        <v>105360.4</v>
      </c>
      <c r="U90" s="111">
        <v>241.29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105601.69</v>
      </c>
      <c r="AB90" s="111">
        <v>0</v>
      </c>
      <c r="AC90" s="111">
        <v>0</v>
      </c>
      <c r="AD90" s="111">
        <v>0</v>
      </c>
      <c r="AE90" s="111">
        <v>0</v>
      </c>
      <c r="AF90" s="111">
        <v>0</v>
      </c>
      <c r="AG90" s="111">
        <v>0</v>
      </c>
      <c r="AH90" s="111">
        <v>0</v>
      </c>
      <c r="AI90" s="111">
        <v>0</v>
      </c>
      <c r="AJ90" s="111">
        <v>0</v>
      </c>
      <c r="AK90" s="111">
        <v>0</v>
      </c>
      <c r="AL90" s="111">
        <v>0</v>
      </c>
      <c r="AM90" s="111">
        <v>0</v>
      </c>
      <c r="AN90" s="111">
        <v>0</v>
      </c>
      <c r="AO90" s="111">
        <v>0</v>
      </c>
      <c r="AP90" s="111">
        <v>0</v>
      </c>
      <c r="AQ90" s="111">
        <v>0</v>
      </c>
      <c r="AR90" s="111">
        <v>0</v>
      </c>
      <c r="AS90" s="111">
        <v>0</v>
      </c>
      <c r="AT90" s="111">
        <v>0</v>
      </c>
      <c r="AU90" s="111">
        <f t="shared" si="1"/>
        <v>0</v>
      </c>
      <c r="AV90" s="111">
        <v>54942.31</v>
      </c>
      <c r="AW90" s="111">
        <v>105601.69</v>
      </c>
      <c r="AX90" s="112">
        <v>43</v>
      </c>
      <c r="AY90" s="112">
        <v>300</v>
      </c>
      <c r="AZ90" s="111">
        <v>306477.36</v>
      </c>
      <c r="BA90" s="111">
        <v>88200</v>
      </c>
      <c r="BB90" s="113">
        <v>90</v>
      </c>
      <c r="BC90" s="113">
        <v>84.982061224489797</v>
      </c>
      <c r="BD90" s="113">
        <v>10.02</v>
      </c>
      <c r="BE90" s="113"/>
      <c r="BF90" s="109" t="s">
        <v>412</v>
      </c>
      <c r="BG90" s="106"/>
      <c r="BH90" s="109" t="s">
        <v>160</v>
      </c>
      <c r="BI90" s="109" t="s">
        <v>525</v>
      </c>
      <c r="BJ90" s="109" t="s">
        <v>528</v>
      </c>
      <c r="BK90" s="109" t="s">
        <v>416</v>
      </c>
      <c r="BL90" s="107" t="s">
        <v>11</v>
      </c>
      <c r="BM90" s="113">
        <v>661653.00934979995</v>
      </c>
      <c r="BN90" s="107" t="s">
        <v>339</v>
      </c>
      <c r="BO90" s="113"/>
      <c r="BP90" s="114">
        <v>37435</v>
      </c>
      <c r="BQ90" s="114">
        <v>46566</v>
      </c>
      <c r="BR90" s="113">
        <v>63091.74</v>
      </c>
      <c r="BS90" s="113">
        <v>174</v>
      </c>
      <c r="BT90" s="113">
        <v>45.48</v>
      </c>
    </row>
    <row r="91" spans="1:72" s="94" customFormat="1" ht="18.2" customHeight="1" x14ac:dyDescent="0.15">
      <c r="A91" s="97">
        <v>89</v>
      </c>
      <c r="B91" s="98" t="s">
        <v>158</v>
      </c>
      <c r="C91" s="98" t="s">
        <v>411</v>
      </c>
      <c r="D91" s="99">
        <v>45261</v>
      </c>
      <c r="E91" s="100" t="s">
        <v>208</v>
      </c>
      <c r="F91" s="101">
        <v>87</v>
      </c>
      <c r="G91" s="101">
        <v>86</v>
      </c>
      <c r="H91" s="102">
        <v>26258.51</v>
      </c>
      <c r="I91" s="102">
        <v>25303.7</v>
      </c>
      <c r="J91" s="102">
        <v>0</v>
      </c>
      <c r="K91" s="102">
        <v>51562.21</v>
      </c>
      <c r="L91" s="102">
        <v>413.29</v>
      </c>
      <c r="M91" s="102">
        <v>0</v>
      </c>
      <c r="N91" s="102">
        <v>0</v>
      </c>
      <c r="O91" s="102">
        <v>0</v>
      </c>
      <c r="P91" s="102">
        <v>0</v>
      </c>
      <c r="Q91" s="102">
        <v>0</v>
      </c>
      <c r="R91" s="102">
        <v>0</v>
      </c>
      <c r="S91" s="102">
        <v>51562.21</v>
      </c>
      <c r="T91" s="102">
        <v>30004.84</v>
      </c>
      <c r="U91" s="102">
        <v>224.04</v>
      </c>
      <c r="V91" s="102">
        <v>0</v>
      </c>
      <c r="W91" s="102">
        <v>0</v>
      </c>
      <c r="X91" s="102">
        <v>0</v>
      </c>
      <c r="Y91" s="102">
        <v>0</v>
      </c>
      <c r="Z91" s="102">
        <v>0</v>
      </c>
      <c r="AA91" s="102">
        <v>30228.880000000001</v>
      </c>
      <c r="AB91" s="102">
        <v>0</v>
      </c>
      <c r="AC91" s="102">
        <v>0</v>
      </c>
      <c r="AD91" s="102">
        <v>0</v>
      </c>
      <c r="AE91" s="102">
        <v>0</v>
      </c>
      <c r="AF91" s="102">
        <v>0</v>
      </c>
      <c r="AG91" s="102">
        <v>0</v>
      </c>
      <c r="AH91" s="102">
        <v>0</v>
      </c>
      <c r="AI91" s="102">
        <v>0</v>
      </c>
      <c r="AJ91" s="102">
        <v>0</v>
      </c>
      <c r="AK91" s="102">
        <v>0</v>
      </c>
      <c r="AL91" s="102">
        <v>0</v>
      </c>
      <c r="AM91" s="102">
        <v>0</v>
      </c>
      <c r="AN91" s="102">
        <v>0</v>
      </c>
      <c r="AO91" s="102">
        <v>0</v>
      </c>
      <c r="AP91" s="102">
        <v>0</v>
      </c>
      <c r="AQ91" s="102">
        <v>0</v>
      </c>
      <c r="AR91" s="102">
        <v>0</v>
      </c>
      <c r="AS91" s="102">
        <v>0</v>
      </c>
      <c r="AT91" s="102">
        <v>0</v>
      </c>
      <c r="AU91" s="102">
        <f t="shared" si="1"/>
        <v>0</v>
      </c>
      <c r="AV91" s="102">
        <v>25716.99</v>
      </c>
      <c r="AW91" s="102">
        <v>30228.880000000001</v>
      </c>
      <c r="AX91" s="103">
        <v>51</v>
      </c>
      <c r="AY91" s="103">
        <v>300</v>
      </c>
      <c r="AZ91" s="102">
        <v>248088.73499999999</v>
      </c>
      <c r="BA91" s="102">
        <v>68850</v>
      </c>
      <c r="BB91" s="104">
        <v>90</v>
      </c>
      <c r="BC91" s="104">
        <v>67.401581699346394</v>
      </c>
      <c r="BD91" s="104">
        <v>10.24</v>
      </c>
      <c r="BE91" s="104"/>
      <c r="BF91" s="100" t="s">
        <v>412</v>
      </c>
      <c r="BG91" s="97"/>
      <c r="BH91" s="100" t="s">
        <v>160</v>
      </c>
      <c r="BI91" s="100" t="s">
        <v>525</v>
      </c>
      <c r="BJ91" s="100" t="s">
        <v>526</v>
      </c>
      <c r="BK91" s="100" t="s">
        <v>416</v>
      </c>
      <c r="BL91" s="98" t="s">
        <v>11</v>
      </c>
      <c r="BM91" s="104">
        <v>409645.77416490001</v>
      </c>
      <c r="BN91" s="98" t="s">
        <v>339</v>
      </c>
      <c r="BO91" s="104"/>
      <c r="BP91" s="105">
        <v>37659</v>
      </c>
      <c r="BQ91" s="105">
        <v>46790</v>
      </c>
      <c r="BR91" s="104">
        <v>15941</v>
      </c>
      <c r="BS91" s="104">
        <v>59.21</v>
      </c>
      <c r="BT91" s="104">
        <v>45.42</v>
      </c>
    </row>
    <row r="92" spans="1:72" s="94" customFormat="1" ht="18.2" customHeight="1" x14ac:dyDescent="0.15">
      <c r="A92" s="106">
        <v>90</v>
      </c>
      <c r="B92" s="107" t="s">
        <v>158</v>
      </c>
      <c r="C92" s="107" t="s">
        <v>411</v>
      </c>
      <c r="D92" s="108">
        <v>45261</v>
      </c>
      <c r="E92" s="109" t="s">
        <v>209</v>
      </c>
      <c r="F92" s="110">
        <v>104</v>
      </c>
      <c r="G92" s="110">
        <v>103</v>
      </c>
      <c r="H92" s="111">
        <v>26266.95</v>
      </c>
      <c r="I92" s="111">
        <v>28260.42</v>
      </c>
      <c r="J92" s="111">
        <v>0</v>
      </c>
      <c r="K92" s="111">
        <v>54527.37</v>
      </c>
      <c r="L92" s="111">
        <v>413.21</v>
      </c>
      <c r="M92" s="111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0</v>
      </c>
      <c r="S92" s="111">
        <v>54527.37</v>
      </c>
      <c r="T92" s="111">
        <v>37406.620000000003</v>
      </c>
      <c r="U92" s="111">
        <v>224.12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37630.74</v>
      </c>
      <c r="AB92" s="111">
        <v>0</v>
      </c>
      <c r="AC92" s="111">
        <v>0</v>
      </c>
      <c r="AD92" s="111">
        <v>0</v>
      </c>
      <c r="AE92" s="111">
        <v>0</v>
      </c>
      <c r="AF92" s="111">
        <v>0</v>
      </c>
      <c r="AG92" s="111">
        <v>0</v>
      </c>
      <c r="AH92" s="111">
        <v>0</v>
      </c>
      <c r="AI92" s="111">
        <v>0</v>
      </c>
      <c r="AJ92" s="111">
        <v>0</v>
      </c>
      <c r="AK92" s="111">
        <v>0</v>
      </c>
      <c r="AL92" s="111">
        <v>0</v>
      </c>
      <c r="AM92" s="111">
        <v>0</v>
      </c>
      <c r="AN92" s="111">
        <v>0</v>
      </c>
      <c r="AO92" s="111">
        <v>0</v>
      </c>
      <c r="AP92" s="111">
        <v>0</v>
      </c>
      <c r="AQ92" s="111">
        <v>0</v>
      </c>
      <c r="AR92" s="111">
        <v>0</v>
      </c>
      <c r="AS92" s="111">
        <v>0</v>
      </c>
      <c r="AT92" s="111">
        <v>0</v>
      </c>
      <c r="AU92" s="111">
        <f t="shared" si="1"/>
        <v>0</v>
      </c>
      <c r="AV92" s="111">
        <v>28673.63</v>
      </c>
      <c r="AW92" s="111">
        <v>37630.74</v>
      </c>
      <c r="AX92" s="112">
        <v>51</v>
      </c>
      <c r="AY92" s="112">
        <v>300</v>
      </c>
      <c r="AZ92" s="111">
        <v>248309.82</v>
      </c>
      <c r="BA92" s="111">
        <v>68850</v>
      </c>
      <c r="BB92" s="113">
        <v>90</v>
      </c>
      <c r="BC92" s="113">
        <v>71.277607843137304</v>
      </c>
      <c r="BD92" s="113">
        <v>10.24</v>
      </c>
      <c r="BE92" s="113"/>
      <c r="BF92" s="109" t="s">
        <v>412</v>
      </c>
      <c r="BG92" s="106"/>
      <c r="BH92" s="109" t="s">
        <v>160</v>
      </c>
      <c r="BI92" s="109" t="s">
        <v>525</v>
      </c>
      <c r="BJ92" s="109" t="s">
        <v>526</v>
      </c>
      <c r="BK92" s="109" t="s">
        <v>416</v>
      </c>
      <c r="BL92" s="107" t="s">
        <v>11</v>
      </c>
      <c r="BM92" s="113">
        <v>433203.05116530001</v>
      </c>
      <c r="BN92" s="107" t="s">
        <v>339</v>
      </c>
      <c r="BO92" s="113"/>
      <c r="BP92" s="114">
        <v>37673</v>
      </c>
      <c r="BQ92" s="114">
        <v>46804</v>
      </c>
      <c r="BR92" s="113">
        <v>18862.419999999998</v>
      </c>
      <c r="BS92" s="113">
        <v>59.21</v>
      </c>
      <c r="BT92" s="113">
        <v>45.38</v>
      </c>
    </row>
    <row r="93" spans="1:72" s="94" customFormat="1" ht="18.2" customHeight="1" x14ac:dyDescent="0.15">
      <c r="A93" s="97">
        <v>91</v>
      </c>
      <c r="B93" s="98" t="s">
        <v>158</v>
      </c>
      <c r="C93" s="98" t="s">
        <v>411</v>
      </c>
      <c r="D93" s="99">
        <v>45261</v>
      </c>
      <c r="E93" s="100" t="s">
        <v>210</v>
      </c>
      <c r="F93" s="101">
        <v>154</v>
      </c>
      <c r="G93" s="101">
        <v>153</v>
      </c>
      <c r="H93" s="102">
        <v>38604.97</v>
      </c>
      <c r="I93" s="102">
        <v>18355.099999999999</v>
      </c>
      <c r="J93" s="102">
        <v>0</v>
      </c>
      <c r="K93" s="102">
        <v>56960.07</v>
      </c>
      <c r="L93" s="102">
        <v>215.3</v>
      </c>
      <c r="M93" s="102">
        <v>0</v>
      </c>
      <c r="N93" s="102">
        <v>0</v>
      </c>
      <c r="O93" s="102">
        <v>0</v>
      </c>
      <c r="P93" s="102">
        <v>0</v>
      </c>
      <c r="Q93" s="102">
        <v>0</v>
      </c>
      <c r="R93" s="102">
        <v>0</v>
      </c>
      <c r="S93" s="102">
        <v>56960.07</v>
      </c>
      <c r="T93" s="102">
        <v>65414.82</v>
      </c>
      <c r="U93" s="102">
        <v>331.34</v>
      </c>
      <c r="V93" s="102">
        <v>0</v>
      </c>
      <c r="W93" s="102">
        <v>0</v>
      </c>
      <c r="X93" s="102">
        <v>0</v>
      </c>
      <c r="Y93" s="102">
        <v>0</v>
      </c>
      <c r="Z93" s="102">
        <v>0</v>
      </c>
      <c r="AA93" s="102">
        <v>65746.16</v>
      </c>
      <c r="AB93" s="102">
        <v>0</v>
      </c>
      <c r="AC93" s="102">
        <v>0</v>
      </c>
      <c r="AD93" s="102">
        <v>0</v>
      </c>
      <c r="AE93" s="102">
        <v>0</v>
      </c>
      <c r="AF93" s="102">
        <v>0</v>
      </c>
      <c r="AG93" s="102">
        <v>0</v>
      </c>
      <c r="AH93" s="102">
        <v>0</v>
      </c>
      <c r="AI93" s="102">
        <v>0</v>
      </c>
      <c r="AJ93" s="102">
        <v>0</v>
      </c>
      <c r="AK93" s="102">
        <v>0</v>
      </c>
      <c r="AL93" s="102">
        <v>0</v>
      </c>
      <c r="AM93" s="102">
        <v>0</v>
      </c>
      <c r="AN93" s="102">
        <v>0</v>
      </c>
      <c r="AO93" s="102">
        <v>0</v>
      </c>
      <c r="AP93" s="102">
        <v>0</v>
      </c>
      <c r="AQ93" s="102">
        <v>0</v>
      </c>
      <c r="AR93" s="102">
        <v>0</v>
      </c>
      <c r="AS93" s="102">
        <v>0</v>
      </c>
      <c r="AT93" s="102">
        <v>0</v>
      </c>
      <c r="AU93" s="102">
        <f t="shared" si="1"/>
        <v>0</v>
      </c>
      <c r="AV93" s="102">
        <v>18570.400000000001</v>
      </c>
      <c r="AW93" s="102">
        <v>65746.16</v>
      </c>
      <c r="AX93" s="103">
        <v>110</v>
      </c>
      <c r="AY93" s="103">
        <v>360</v>
      </c>
      <c r="AZ93" s="102">
        <v>217185.3</v>
      </c>
      <c r="BA93" s="102">
        <v>60750</v>
      </c>
      <c r="BB93" s="104">
        <v>90</v>
      </c>
      <c r="BC93" s="104">
        <v>84.385288888888894</v>
      </c>
      <c r="BD93" s="104">
        <v>10.3</v>
      </c>
      <c r="BE93" s="104"/>
      <c r="BF93" s="100" t="s">
        <v>412</v>
      </c>
      <c r="BG93" s="97"/>
      <c r="BH93" s="100" t="s">
        <v>160</v>
      </c>
      <c r="BI93" s="100" t="s">
        <v>529</v>
      </c>
      <c r="BJ93" s="100" t="s">
        <v>530</v>
      </c>
      <c r="BK93" s="100" t="s">
        <v>416</v>
      </c>
      <c r="BL93" s="98" t="s">
        <v>11</v>
      </c>
      <c r="BM93" s="104">
        <v>452530.0985283</v>
      </c>
      <c r="BN93" s="98" t="s">
        <v>339</v>
      </c>
      <c r="BO93" s="104"/>
      <c r="BP93" s="105">
        <v>37606</v>
      </c>
      <c r="BQ93" s="105">
        <v>48564</v>
      </c>
      <c r="BR93" s="104">
        <v>37947.86</v>
      </c>
      <c r="BS93" s="104">
        <v>134.38</v>
      </c>
      <c r="BT93" s="104">
        <v>44.2</v>
      </c>
    </row>
    <row r="94" spans="1:72" s="94" customFormat="1" ht="18.2" customHeight="1" x14ac:dyDescent="0.15">
      <c r="A94" s="106">
        <v>92</v>
      </c>
      <c r="B94" s="107" t="s">
        <v>158</v>
      </c>
      <c r="C94" s="107" t="s">
        <v>411</v>
      </c>
      <c r="D94" s="108">
        <v>45261</v>
      </c>
      <c r="E94" s="109" t="s">
        <v>211</v>
      </c>
      <c r="F94" s="110">
        <v>118</v>
      </c>
      <c r="G94" s="110">
        <v>117</v>
      </c>
      <c r="H94" s="111">
        <v>38604.97</v>
      </c>
      <c r="I94" s="111">
        <v>15931.92</v>
      </c>
      <c r="J94" s="111">
        <v>0</v>
      </c>
      <c r="K94" s="111">
        <v>54536.89</v>
      </c>
      <c r="L94" s="111">
        <v>215.3</v>
      </c>
      <c r="M94" s="111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0</v>
      </c>
      <c r="S94" s="111">
        <v>54536.89</v>
      </c>
      <c r="T94" s="111">
        <v>48388.68</v>
      </c>
      <c r="U94" s="111">
        <v>331.34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48720.02</v>
      </c>
      <c r="AB94" s="111">
        <v>0</v>
      </c>
      <c r="AC94" s="111">
        <v>0</v>
      </c>
      <c r="AD94" s="111">
        <v>0</v>
      </c>
      <c r="AE94" s="111">
        <v>0</v>
      </c>
      <c r="AF94" s="111">
        <v>0</v>
      </c>
      <c r="AG94" s="111">
        <v>0</v>
      </c>
      <c r="AH94" s="111">
        <v>0</v>
      </c>
      <c r="AI94" s="111">
        <v>0</v>
      </c>
      <c r="AJ94" s="111">
        <v>0</v>
      </c>
      <c r="AK94" s="111">
        <v>0</v>
      </c>
      <c r="AL94" s="111">
        <v>0</v>
      </c>
      <c r="AM94" s="111">
        <v>0</v>
      </c>
      <c r="AN94" s="111">
        <v>0</v>
      </c>
      <c r="AO94" s="111">
        <v>0</v>
      </c>
      <c r="AP94" s="111">
        <v>0</v>
      </c>
      <c r="AQ94" s="111">
        <v>0</v>
      </c>
      <c r="AR94" s="111">
        <v>0</v>
      </c>
      <c r="AS94" s="111">
        <v>0</v>
      </c>
      <c r="AT94" s="111">
        <v>0</v>
      </c>
      <c r="AU94" s="111">
        <f t="shared" si="1"/>
        <v>0</v>
      </c>
      <c r="AV94" s="111">
        <v>16147.22</v>
      </c>
      <c r="AW94" s="111">
        <v>48720.02</v>
      </c>
      <c r="AX94" s="112">
        <v>110</v>
      </c>
      <c r="AY94" s="112">
        <v>360</v>
      </c>
      <c r="AZ94" s="111">
        <v>217185.3</v>
      </c>
      <c r="BA94" s="111">
        <v>60750</v>
      </c>
      <c r="BB94" s="113">
        <v>90</v>
      </c>
      <c r="BC94" s="113">
        <v>80.795392592592606</v>
      </c>
      <c r="BD94" s="113">
        <v>10.3</v>
      </c>
      <c r="BE94" s="113"/>
      <c r="BF94" s="109" t="s">
        <v>412</v>
      </c>
      <c r="BG94" s="106"/>
      <c r="BH94" s="109" t="s">
        <v>160</v>
      </c>
      <c r="BI94" s="109" t="s">
        <v>529</v>
      </c>
      <c r="BJ94" s="109" t="s">
        <v>530</v>
      </c>
      <c r="BK94" s="109" t="s">
        <v>416</v>
      </c>
      <c r="BL94" s="107" t="s">
        <v>11</v>
      </c>
      <c r="BM94" s="113">
        <v>433278.68461410003</v>
      </c>
      <c r="BN94" s="107" t="s">
        <v>339</v>
      </c>
      <c r="BO94" s="113"/>
      <c r="BP94" s="114">
        <v>37606</v>
      </c>
      <c r="BQ94" s="114">
        <v>48564</v>
      </c>
      <c r="BR94" s="113">
        <v>29222.18</v>
      </c>
      <c r="BS94" s="113">
        <v>134.38</v>
      </c>
      <c r="BT94" s="113">
        <v>44.2</v>
      </c>
    </row>
    <row r="95" spans="1:72" s="94" customFormat="1" ht="18.2" customHeight="1" x14ac:dyDescent="0.15">
      <c r="A95" s="97">
        <v>93</v>
      </c>
      <c r="B95" s="98" t="s">
        <v>158</v>
      </c>
      <c r="C95" s="98" t="s">
        <v>411</v>
      </c>
      <c r="D95" s="99">
        <v>45261</v>
      </c>
      <c r="E95" s="100" t="s">
        <v>212</v>
      </c>
      <c r="F95" s="101">
        <v>162</v>
      </c>
      <c r="G95" s="101">
        <v>161</v>
      </c>
      <c r="H95" s="102">
        <v>45790.74</v>
      </c>
      <c r="I95" s="102">
        <v>35571.47</v>
      </c>
      <c r="J95" s="102">
        <v>0</v>
      </c>
      <c r="K95" s="102">
        <v>81362.210000000006</v>
      </c>
      <c r="L95" s="102">
        <v>411.88</v>
      </c>
      <c r="M95" s="102">
        <v>0</v>
      </c>
      <c r="N95" s="102">
        <v>0</v>
      </c>
      <c r="O95" s="102">
        <v>0</v>
      </c>
      <c r="P95" s="102">
        <v>0</v>
      </c>
      <c r="Q95" s="102">
        <v>0</v>
      </c>
      <c r="R95" s="102">
        <v>0</v>
      </c>
      <c r="S95" s="102">
        <v>81362.210000000006</v>
      </c>
      <c r="T95" s="102">
        <v>95324.479999999996</v>
      </c>
      <c r="U95" s="102">
        <v>400.64</v>
      </c>
      <c r="V95" s="102">
        <v>0</v>
      </c>
      <c r="W95" s="102">
        <v>0</v>
      </c>
      <c r="X95" s="102">
        <v>0</v>
      </c>
      <c r="Y95" s="102">
        <v>0</v>
      </c>
      <c r="Z95" s="102">
        <v>0</v>
      </c>
      <c r="AA95" s="102">
        <v>95725.119999999995</v>
      </c>
      <c r="AB95" s="102">
        <v>0</v>
      </c>
      <c r="AC95" s="102">
        <v>0</v>
      </c>
      <c r="AD95" s="102">
        <v>0</v>
      </c>
      <c r="AE95" s="102">
        <v>0</v>
      </c>
      <c r="AF95" s="102">
        <v>0</v>
      </c>
      <c r="AG95" s="102">
        <v>0</v>
      </c>
      <c r="AH95" s="102">
        <v>0</v>
      </c>
      <c r="AI95" s="102">
        <v>0</v>
      </c>
      <c r="AJ95" s="102">
        <v>0</v>
      </c>
      <c r="AK95" s="102">
        <v>0</v>
      </c>
      <c r="AL95" s="102">
        <v>0</v>
      </c>
      <c r="AM95" s="102">
        <v>0</v>
      </c>
      <c r="AN95" s="102">
        <v>0</v>
      </c>
      <c r="AO95" s="102">
        <v>0</v>
      </c>
      <c r="AP95" s="102">
        <v>0</v>
      </c>
      <c r="AQ95" s="102">
        <v>0</v>
      </c>
      <c r="AR95" s="102">
        <v>0</v>
      </c>
      <c r="AS95" s="102">
        <v>0</v>
      </c>
      <c r="AT95" s="102">
        <v>0</v>
      </c>
      <c r="AU95" s="102">
        <f t="shared" si="1"/>
        <v>0</v>
      </c>
      <c r="AV95" s="102">
        <v>35983.35</v>
      </c>
      <c r="AW95" s="102">
        <v>95725.119999999995</v>
      </c>
      <c r="AX95" s="103">
        <v>78</v>
      </c>
      <c r="AY95" s="103">
        <v>360</v>
      </c>
      <c r="AZ95" s="102">
        <v>288387.60499999998</v>
      </c>
      <c r="BA95" s="102">
        <v>88825</v>
      </c>
      <c r="BB95" s="104">
        <v>85</v>
      </c>
      <c r="BC95" s="104">
        <v>77.858574162679403</v>
      </c>
      <c r="BD95" s="104">
        <v>10.5</v>
      </c>
      <c r="BE95" s="104"/>
      <c r="BF95" s="100" t="s">
        <v>412</v>
      </c>
      <c r="BG95" s="97"/>
      <c r="BH95" s="100" t="s">
        <v>454</v>
      </c>
      <c r="BI95" s="100" t="s">
        <v>531</v>
      </c>
      <c r="BJ95" s="100" t="s">
        <v>532</v>
      </c>
      <c r="BK95" s="100" t="s">
        <v>416</v>
      </c>
      <c r="BL95" s="98" t="s">
        <v>11</v>
      </c>
      <c r="BM95" s="104">
        <v>646397.53616490006</v>
      </c>
      <c r="BN95" s="98" t="s">
        <v>339</v>
      </c>
      <c r="BO95" s="104"/>
      <c r="BP95" s="105">
        <v>36624</v>
      </c>
      <c r="BQ95" s="105">
        <v>47581</v>
      </c>
      <c r="BR95" s="104">
        <v>44933.53</v>
      </c>
      <c r="BS95" s="104">
        <v>148</v>
      </c>
      <c r="BT95" s="104">
        <v>46.34</v>
      </c>
    </row>
    <row r="96" spans="1:72" s="94" customFormat="1" ht="18.2" customHeight="1" x14ac:dyDescent="0.15">
      <c r="A96" s="106">
        <v>94</v>
      </c>
      <c r="B96" s="107" t="s">
        <v>158</v>
      </c>
      <c r="C96" s="107" t="s">
        <v>411</v>
      </c>
      <c r="D96" s="108">
        <v>45261</v>
      </c>
      <c r="E96" s="109" t="s">
        <v>533</v>
      </c>
      <c r="F96" s="110">
        <v>0</v>
      </c>
      <c r="G96" s="110">
        <v>8</v>
      </c>
      <c r="H96" s="111">
        <v>38909.82</v>
      </c>
      <c r="I96" s="111">
        <v>2111.89</v>
      </c>
      <c r="J96" s="111">
        <v>0</v>
      </c>
      <c r="K96" s="111">
        <v>41021.71</v>
      </c>
      <c r="L96" s="111">
        <v>245.07</v>
      </c>
      <c r="M96" s="111">
        <v>0</v>
      </c>
      <c r="N96" s="111">
        <v>0</v>
      </c>
      <c r="O96" s="111">
        <v>2111.89</v>
      </c>
      <c r="P96" s="111">
        <v>245.07</v>
      </c>
      <c r="Q96" s="111">
        <v>0</v>
      </c>
      <c r="R96" s="111">
        <v>0</v>
      </c>
      <c r="S96" s="111">
        <v>38664.75</v>
      </c>
      <c r="T96" s="111">
        <v>3099.38</v>
      </c>
      <c r="U96" s="111">
        <v>333.96</v>
      </c>
      <c r="V96" s="111">
        <v>0</v>
      </c>
      <c r="W96" s="111">
        <v>3099.38</v>
      </c>
      <c r="X96" s="111">
        <v>333.96</v>
      </c>
      <c r="Y96" s="111">
        <v>0</v>
      </c>
      <c r="Z96" s="111">
        <v>0</v>
      </c>
      <c r="AA96" s="111">
        <v>0</v>
      </c>
      <c r="AB96" s="111">
        <v>133.71</v>
      </c>
      <c r="AC96" s="111">
        <v>0</v>
      </c>
      <c r="AD96" s="111">
        <v>0</v>
      </c>
      <c r="AE96" s="111">
        <v>0</v>
      </c>
      <c r="AF96" s="111">
        <v>45.71</v>
      </c>
      <c r="AG96" s="111">
        <v>0</v>
      </c>
      <c r="AH96" s="111">
        <v>79.709999999999994</v>
      </c>
      <c r="AI96" s="111">
        <v>12.13</v>
      </c>
      <c r="AJ96" s="111">
        <v>1203.3900000000001</v>
      </c>
      <c r="AK96" s="111">
        <v>0</v>
      </c>
      <c r="AL96" s="111">
        <v>0</v>
      </c>
      <c r="AM96" s="111">
        <v>319.97000000000003</v>
      </c>
      <c r="AN96" s="111">
        <v>0</v>
      </c>
      <c r="AO96" s="111">
        <v>717.39</v>
      </c>
      <c r="AP96" s="111">
        <v>108.54</v>
      </c>
      <c r="AQ96" s="111">
        <v>44.058</v>
      </c>
      <c r="AR96" s="111">
        <v>0</v>
      </c>
      <c r="AS96" s="111">
        <v>0</v>
      </c>
      <c r="AT96" s="111">
        <v>0</v>
      </c>
      <c r="AU96" s="111">
        <f t="shared" si="1"/>
        <v>8454.9079999999994</v>
      </c>
      <c r="AV96" s="111">
        <v>0</v>
      </c>
      <c r="AW96" s="111">
        <v>0</v>
      </c>
      <c r="AX96" s="112">
        <v>102</v>
      </c>
      <c r="AY96" s="112">
        <v>360</v>
      </c>
      <c r="AZ96" s="111">
        <v>222484.405</v>
      </c>
      <c r="BA96" s="111">
        <v>64350</v>
      </c>
      <c r="BB96" s="113">
        <v>90</v>
      </c>
      <c r="BC96" s="113">
        <v>54.076573426573397</v>
      </c>
      <c r="BD96" s="113">
        <v>10.3</v>
      </c>
      <c r="BE96" s="113"/>
      <c r="BF96" s="109" t="s">
        <v>412</v>
      </c>
      <c r="BG96" s="106"/>
      <c r="BH96" s="109" t="s">
        <v>534</v>
      </c>
      <c r="BI96" s="109" t="s">
        <v>535</v>
      </c>
      <c r="BJ96" s="109" t="s">
        <v>536</v>
      </c>
      <c r="BK96" s="109" t="s">
        <v>139</v>
      </c>
      <c r="BL96" s="107" t="s">
        <v>11</v>
      </c>
      <c r="BM96" s="113">
        <v>307179.45267750003</v>
      </c>
      <c r="BN96" s="107" t="s">
        <v>339</v>
      </c>
      <c r="BO96" s="113"/>
      <c r="BP96" s="114">
        <v>37376</v>
      </c>
      <c r="BQ96" s="114">
        <v>48334</v>
      </c>
      <c r="BR96" s="113">
        <v>0</v>
      </c>
      <c r="BS96" s="113">
        <v>133.71</v>
      </c>
      <c r="BT96" s="113">
        <v>0</v>
      </c>
    </row>
    <row r="97" spans="1:72" s="94" customFormat="1" ht="18.2" customHeight="1" x14ac:dyDescent="0.15">
      <c r="A97" s="97">
        <v>95</v>
      </c>
      <c r="B97" s="98" t="s">
        <v>158</v>
      </c>
      <c r="C97" s="98" t="s">
        <v>411</v>
      </c>
      <c r="D97" s="99">
        <v>45261</v>
      </c>
      <c r="E97" s="100" t="s">
        <v>537</v>
      </c>
      <c r="F97" s="101">
        <v>0</v>
      </c>
      <c r="G97" s="101">
        <v>0</v>
      </c>
      <c r="H97" s="102">
        <v>39722.720000000001</v>
      </c>
      <c r="I97" s="102">
        <v>0</v>
      </c>
      <c r="J97" s="102">
        <v>0</v>
      </c>
      <c r="K97" s="102">
        <v>39722.720000000001</v>
      </c>
      <c r="L97" s="102">
        <v>238.08</v>
      </c>
      <c r="M97" s="102">
        <v>0</v>
      </c>
      <c r="N97" s="102">
        <v>0</v>
      </c>
      <c r="O97" s="102">
        <v>0</v>
      </c>
      <c r="P97" s="102">
        <v>0</v>
      </c>
      <c r="Q97" s="102">
        <v>0</v>
      </c>
      <c r="R97" s="102">
        <v>0</v>
      </c>
      <c r="S97" s="102">
        <v>39722.720000000001</v>
      </c>
      <c r="T97" s="102">
        <v>0</v>
      </c>
      <c r="U97" s="102">
        <v>340.95</v>
      </c>
      <c r="V97" s="102">
        <v>0</v>
      </c>
      <c r="W97" s="102">
        <v>0</v>
      </c>
      <c r="X97" s="102">
        <v>0</v>
      </c>
      <c r="Y97" s="102">
        <v>0</v>
      </c>
      <c r="Z97" s="102">
        <v>0</v>
      </c>
      <c r="AA97" s="102">
        <v>340.95</v>
      </c>
      <c r="AB97" s="102">
        <v>0</v>
      </c>
      <c r="AC97" s="102">
        <v>0</v>
      </c>
      <c r="AD97" s="102">
        <v>0</v>
      </c>
      <c r="AE97" s="102">
        <v>0</v>
      </c>
      <c r="AF97" s="102">
        <v>0</v>
      </c>
      <c r="AG97" s="102">
        <v>0</v>
      </c>
      <c r="AH97" s="102">
        <v>0</v>
      </c>
      <c r="AI97" s="102">
        <v>0</v>
      </c>
      <c r="AJ97" s="102">
        <v>0</v>
      </c>
      <c r="AK97" s="102">
        <v>0</v>
      </c>
      <c r="AL97" s="102">
        <v>0</v>
      </c>
      <c r="AM97" s="102">
        <v>0</v>
      </c>
      <c r="AN97" s="102">
        <v>0</v>
      </c>
      <c r="AO97" s="102">
        <v>0</v>
      </c>
      <c r="AP97" s="102">
        <v>0</v>
      </c>
      <c r="AQ97" s="102">
        <v>0</v>
      </c>
      <c r="AR97" s="102">
        <v>0</v>
      </c>
      <c r="AS97" s="102">
        <v>0</v>
      </c>
      <c r="AT97" s="102">
        <v>0</v>
      </c>
      <c r="AU97" s="102">
        <f t="shared" si="1"/>
        <v>0</v>
      </c>
      <c r="AV97" s="102">
        <v>238.08</v>
      </c>
      <c r="AW97" s="102">
        <v>340.95</v>
      </c>
      <c r="AX97" s="103">
        <v>105</v>
      </c>
      <c r="AY97" s="103">
        <v>360</v>
      </c>
      <c r="AZ97" s="102">
        <v>223812.16</v>
      </c>
      <c r="BA97" s="102">
        <v>64350</v>
      </c>
      <c r="BB97" s="104">
        <v>90</v>
      </c>
      <c r="BC97" s="104">
        <v>55.556251748251697</v>
      </c>
      <c r="BD97" s="104">
        <v>10.3</v>
      </c>
      <c r="BE97" s="104"/>
      <c r="BF97" s="100" t="s">
        <v>412</v>
      </c>
      <c r="BG97" s="97"/>
      <c r="BH97" s="100" t="s">
        <v>504</v>
      </c>
      <c r="BI97" s="100" t="s">
        <v>336</v>
      </c>
      <c r="BJ97" s="100" t="s">
        <v>536</v>
      </c>
      <c r="BK97" s="100" t="s">
        <v>139</v>
      </c>
      <c r="BL97" s="98" t="s">
        <v>11</v>
      </c>
      <c r="BM97" s="104">
        <v>315584.69635679998</v>
      </c>
      <c r="BN97" s="98" t="s">
        <v>339</v>
      </c>
      <c r="BO97" s="104"/>
      <c r="BP97" s="105">
        <v>37439</v>
      </c>
      <c r="BQ97" s="105">
        <v>48397</v>
      </c>
      <c r="BR97" s="104">
        <v>225.53</v>
      </c>
      <c r="BS97" s="104">
        <v>133.71</v>
      </c>
      <c r="BT97" s="104">
        <v>0</v>
      </c>
    </row>
    <row r="98" spans="1:72" s="94" customFormat="1" ht="18.2" customHeight="1" x14ac:dyDescent="0.15">
      <c r="A98" s="106">
        <v>96</v>
      </c>
      <c r="B98" s="107" t="s">
        <v>158</v>
      </c>
      <c r="C98" s="107" t="s">
        <v>411</v>
      </c>
      <c r="D98" s="108">
        <v>45261</v>
      </c>
      <c r="E98" s="109" t="s">
        <v>538</v>
      </c>
      <c r="F98" s="110">
        <v>0</v>
      </c>
      <c r="G98" s="110">
        <v>2</v>
      </c>
      <c r="H98" s="111">
        <v>38563.01</v>
      </c>
      <c r="I98" s="111">
        <v>731.55</v>
      </c>
      <c r="J98" s="111">
        <v>0</v>
      </c>
      <c r="K98" s="111">
        <v>39294.559999999998</v>
      </c>
      <c r="L98" s="111">
        <v>248.05</v>
      </c>
      <c r="M98" s="111">
        <v>0</v>
      </c>
      <c r="N98" s="111">
        <v>0</v>
      </c>
      <c r="O98" s="111">
        <v>731.55</v>
      </c>
      <c r="P98" s="111">
        <v>0</v>
      </c>
      <c r="Q98" s="111">
        <v>0</v>
      </c>
      <c r="R98" s="111">
        <v>0</v>
      </c>
      <c r="S98" s="111">
        <v>38563.01</v>
      </c>
      <c r="T98" s="111">
        <v>1005.54</v>
      </c>
      <c r="U98" s="111">
        <v>330.98</v>
      </c>
      <c r="V98" s="111">
        <v>0</v>
      </c>
      <c r="W98" s="111">
        <v>1005.54</v>
      </c>
      <c r="X98" s="111">
        <v>0</v>
      </c>
      <c r="Y98" s="111">
        <v>0</v>
      </c>
      <c r="Z98" s="111">
        <v>0</v>
      </c>
      <c r="AA98" s="111">
        <v>330.98</v>
      </c>
      <c r="AB98" s="111">
        <v>0</v>
      </c>
      <c r="AC98" s="111">
        <v>0</v>
      </c>
      <c r="AD98" s="111">
        <v>0</v>
      </c>
      <c r="AE98" s="111">
        <v>0</v>
      </c>
      <c r="AF98" s="111">
        <v>90.96</v>
      </c>
      <c r="AG98" s="111">
        <v>0</v>
      </c>
      <c r="AH98" s="111">
        <v>37.1</v>
      </c>
      <c r="AI98" s="111">
        <v>12</v>
      </c>
      <c r="AJ98" s="111">
        <v>401.13</v>
      </c>
      <c r="AK98" s="111">
        <v>0</v>
      </c>
      <c r="AL98" s="111">
        <v>0</v>
      </c>
      <c r="AM98" s="111">
        <v>45.48</v>
      </c>
      <c r="AN98" s="111">
        <v>0</v>
      </c>
      <c r="AO98" s="111">
        <v>239.13</v>
      </c>
      <c r="AP98" s="111">
        <v>35.880000000000003</v>
      </c>
      <c r="AQ98" s="111">
        <v>0</v>
      </c>
      <c r="AR98" s="111">
        <v>0</v>
      </c>
      <c r="AS98" s="111">
        <v>1.2589999999999999E-3</v>
      </c>
      <c r="AT98" s="111">
        <v>0</v>
      </c>
      <c r="AU98" s="111">
        <f t="shared" si="1"/>
        <v>2598.7687409999999</v>
      </c>
      <c r="AV98" s="111">
        <v>248.05</v>
      </c>
      <c r="AW98" s="111">
        <v>330.98</v>
      </c>
      <c r="AX98" s="112">
        <v>104</v>
      </c>
      <c r="AY98" s="112">
        <v>360</v>
      </c>
      <c r="AZ98" s="111">
        <v>223603.38</v>
      </c>
      <c r="BA98" s="111">
        <v>64350</v>
      </c>
      <c r="BB98" s="113">
        <v>90</v>
      </c>
      <c r="BC98" s="113">
        <v>53.934279720279697</v>
      </c>
      <c r="BD98" s="113">
        <v>10.3</v>
      </c>
      <c r="BE98" s="113"/>
      <c r="BF98" s="109" t="s">
        <v>412</v>
      </c>
      <c r="BG98" s="106"/>
      <c r="BH98" s="109" t="s">
        <v>504</v>
      </c>
      <c r="BI98" s="109" t="s">
        <v>336</v>
      </c>
      <c r="BJ98" s="109" t="s">
        <v>536</v>
      </c>
      <c r="BK98" s="109" t="s">
        <v>139</v>
      </c>
      <c r="BL98" s="107" t="s">
        <v>11</v>
      </c>
      <c r="BM98" s="113">
        <v>306371.15991689998</v>
      </c>
      <c r="BN98" s="107" t="s">
        <v>339</v>
      </c>
      <c r="BO98" s="113"/>
      <c r="BP98" s="114">
        <v>37435</v>
      </c>
      <c r="BQ98" s="114">
        <v>48393</v>
      </c>
      <c r="BR98" s="113">
        <v>130.84</v>
      </c>
      <c r="BS98" s="113">
        <v>133.71</v>
      </c>
      <c r="BT98" s="113">
        <v>0</v>
      </c>
    </row>
    <row r="99" spans="1:72" s="94" customFormat="1" ht="18.2" customHeight="1" x14ac:dyDescent="0.15">
      <c r="A99" s="97">
        <v>97</v>
      </c>
      <c r="B99" s="98" t="s">
        <v>158</v>
      </c>
      <c r="C99" s="98" t="s">
        <v>411</v>
      </c>
      <c r="D99" s="99">
        <v>45261</v>
      </c>
      <c r="E99" s="100" t="s">
        <v>213</v>
      </c>
      <c r="F99" s="101">
        <v>114</v>
      </c>
      <c r="G99" s="101">
        <v>113</v>
      </c>
      <c r="H99" s="102">
        <v>35750.11</v>
      </c>
      <c r="I99" s="102">
        <v>43145.08</v>
      </c>
      <c r="J99" s="102">
        <v>0</v>
      </c>
      <c r="K99" s="102">
        <v>78895.19</v>
      </c>
      <c r="L99" s="102">
        <v>591.6</v>
      </c>
      <c r="M99" s="102">
        <v>0</v>
      </c>
      <c r="N99" s="102">
        <v>0</v>
      </c>
      <c r="O99" s="102">
        <v>0</v>
      </c>
      <c r="P99" s="102">
        <v>0</v>
      </c>
      <c r="Q99" s="102">
        <v>0</v>
      </c>
      <c r="R99" s="102">
        <v>0</v>
      </c>
      <c r="S99" s="102">
        <v>78895.19</v>
      </c>
      <c r="T99" s="102">
        <v>58597.54</v>
      </c>
      <c r="U99" s="102">
        <v>302.64</v>
      </c>
      <c r="V99" s="102">
        <v>0</v>
      </c>
      <c r="W99" s="102">
        <v>0</v>
      </c>
      <c r="X99" s="102">
        <v>0</v>
      </c>
      <c r="Y99" s="102">
        <v>0</v>
      </c>
      <c r="Z99" s="102">
        <v>0</v>
      </c>
      <c r="AA99" s="102">
        <v>58900.18</v>
      </c>
      <c r="AB99" s="102">
        <v>0</v>
      </c>
      <c r="AC99" s="102">
        <v>0</v>
      </c>
      <c r="AD99" s="102">
        <v>0</v>
      </c>
      <c r="AE99" s="102">
        <v>0</v>
      </c>
      <c r="AF99" s="102">
        <v>0</v>
      </c>
      <c r="AG99" s="102">
        <v>0</v>
      </c>
      <c r="AH99" s="102">
        <v>0</v>
      </c>
      <c r="AI99" s="102">
        <v>0</v>
      </c>
      <c r="AJ99" s="102">
        <v>0</v>
      </c>
      <c r="AK99" s="102">
        <v>0</v>
      </c>
      <c r="AL99" s="102">
        <v>0</v>
      </c>
      <c r="AM99" s="102">
        <v>0</v>
      </c>
      <c r="AN99" s="102">
        <v>0</v>
      </c>
      <c r="AO99" s="102">
        <v>0</v>
      </c>
      <c r="AP99" s="102">
        <v>0</v>
      </c>
      <c r="AQ99" s="102">
        <v>0</v>
      </c>
      <c r="AR99" s="102">
        <v>0</v>
      </c>
      <c r="AS99" s="102">
        <v>0</v>
      </c>
      <c r="AT99" s="102">
        <v>0</v>
      </c>
      <c r="AU99" s="102">
        <f t="shared" si="1"/>
        <v>0</v>
      </c>
      <c r="AV99" s="102">
        <v>43736.68</v>
      </c>
      <c r="AW99" s="102">
        <v>58900.18</v>
      </c>
      <c r="AX99" s="103">
        <v>49</v>
      </c>
      <c r="AY99" s="103">
        <v>300</v>
      </c>
      <c r="AZ99" s="102">
        <v>347299.05599999998</v>
      </c>
      <c r="BA99" s="102">
        <v>97200</v>
      </c>
      <c r="BB99" s="104">
        <v>90</v>
      </c>
      <c r="BC99" s="104">
        <v>73.051101851851897</v>
      </c>
      <c r="BD99" s="104">
        <v>10.16</v>
      </c>
      <c r="BE99" s="104"/>
      <c r="BF99" s="100" t="s">
        <v>412</v>
      </c>
      <c r="BG99" s="97"/>
      <c r="BH99" s="100" t="s">
        <v>413</v>
      </c>
      <c r="BI99" s="100" t="s">
        <v>414</v>
      </c>
      <c r="BJ99" s="100" t="s">
        <v>539</v>
      </c>
      <c r="BK99" s="100" t="s">
        <v>416</v>
      </c>
      <c r="BL99" s="98" t="s">
        <v>11</v>
      </c>
      <c r="BM99" s="104">
        <v>626797.82704110001</v>
      </c>
      <c r="BN99" s="98" t="s">
        <v>339</v>
      </c>
      <c r="BO99" s="104"/>
      <c r="BP99" s="105">
        <v>37603</v>
      </c>
      <c r="BQ99" s="105">
        <v>46734</v>
      </c>
      <c r="BR99" s="104">
        <v>39314.870000000003</v>
      </c>
      <c r="BS99" s="104">
        <v>180</v>
      </c>
      <c r="BT99" s="104">
        <v>44.23</v>
      </c>
    </row>
    <row r="100" spans="1:72" s="94" customFormat="1" ht="18.2" customHeight="1" x14ac:dyDescent="0.15">
      <c r="A100" s="106">
        <v>98</v>
      </c>
      <c r="B100" s="107" t="s">
        <v>158</v>
      </c>
      <c r="C100" s="107" t="s">
        <v>411</v>
      </c>
      <c r="D100" s="108">
        <v>45261</v>
      </c>
      <c r="E100" s="109" t="s">
        <v>540</v>
      </c>
      <c r="F100" s="110">
        <v>0</v>
      </c>
      <c r="G100" s="110">
        <v>0</v>
      </c>
      <c r="H100" s="111">
        <v>31794.32</v>
      </c>
      <c r="I100" s="111">
        <v>0</v>
      </c>
      <c r="J100" s="111">
        <v>0</v>
      </c>
      <c r="K100" s="111">
        <v>31794.32</v>
      </c>
      <c r="L100" s="111">
        <v>543.54</v>
      </c>
      <c r="M100" s="111">
        <v>0</v>
      </c>
      <c r="N100" s="111">
        <v>0</v>
      </c>
      <c r="O100" s="111">
        <v>0</v>
      </c>
      <c r="P100" s="111">
        <v>543.54</v>
      </c>
      <c r="Q100" s="111">
        <v>0</v>
      </c>
      <c r="R100" s="111">
        <v>0</v>
      </c>
      <c r="S100" s="111">
        <v>31250.78</v>
      </c>
      <c r="T100" s="111">
        <v>0</v>
      </c>
      <c r="U100" s="111">
        <v>269.19</v>
      </c>
      <c r="V100" s="111">
        <v>0</v>
      </c>
      <c r="W100" s="111">
        <v>0</v>
      </c>
      <c r="X100" s="111">
        <v>269.19</v>
      </c>
      <c r="Y100" s="111">
        <v>0</v>
      </c>
      <c r="Z100" s="111">
        <v>0</v>
      </c>
      <c r="AA100" s="111">
        <v>0</v>
      </c>
      <c r="AB100" s="111">
        <v>163.63</v>
      </c>
      <c r="AC100" s="111">
        <v>0</v>
      </c>
      <c r="AD100" s="111">
        <v>0</v>
      </c>
      <c r="AE100" s="111">
        <v>0</v>
      </c>
      <c r="AF100" s="111">
        <v>0</v>
      </c>
      <c r="AG100" s="111">
        <v>0</v>
      </c>
      <c r="AH100" s="111">
        <v>52.5</v>
      </c>
      <c r="AI100" s="111">
        <v>73.75</v>
      </c>
      <c r="AJ100" s="111">
        <v>0</v>
      </c>
      <c r="AK100" s="111">
        <v>0</v>
      </c>
      <c r="AL100" s="111">
        <v>0</v>
      </c>
      <c r="AM100" s="111">
        <v>0</v>
      </c>
      <c r="AN100" s="111">
        <v>0</v>
      </c>
      <c r="AO100" s="111">
        <v>0</v>
      </c>
      <c r="AP100" s="111">
        <v>0</v>
      </c>
      <c r="AQ100" s="111">
        <v>8.5999999999999993E-2</v>
      </c>
      <c r="AR100" s="111">
        <v>0</v>
      </c>
      <c r="AS100" s="111">
        <v>0</v>
      </c>
      <c r="AT100" s="111">
        <v>0</v>
      </c>
      <c r="AU100" s="111">
        <f t="shared" si="1"/>
        <v>1102.6959999999999</v>
      </c>
      <c r="AV100" s="111">
        <v>0</v>
      </c>
      <c r="AW100" s="111">
        <v>0</v>
      </c>
      <c r="AX100" s="112">
        <v>49</v>
      </c>
      <c r="AY100" s="112">
        <v>300</v>
      </c>
      <c r="AZ100" s="111">
        <v>316238.42920000001</v>
      </c>
      <c r="BA100" s="111">
        <v>88339.5</v>
      </c>
      <c r="BB100" s="113">
        <v>90</v>
      </c>
      <c r="BC100" s="113">
        <v>31.838194692068701</v>
      </c>
      <c r="BD100" s="113">
        <v>10.16</v>
      </c>
      <c r="BE100" s="113"/>
      <c r="BF100" s="109" t="s">
        <v>412</v>
      </c>
      <c r="BG100" s="106"/>
      <c r="BH100" s="109" t="s">
        <v>413</v>
      </c>
      <c r="BI100" s="109" t="s">
        <v>414</v>
      </c>
      <c r="BJ100" s="109" t="s">
        <v>539</v>
      </c>
      <c r="BK100" s="109" t="s">
        <v>139</v>
      </c>
      <c r="BL100" s="107" t="s">
        <v>11</v>
      </c>
      <c r="BM100" s="113">
        <v>248277.75935820001</v>
      </c>
      <c r="BN100" s="107" t="s">
        <v>339</v>
      </c>
      <c r="BO100" s="113"/>
      <c r="BP100" s="114">
        <v>37613</v>
      </c>
      <c r="BQ100" s="114">
        <v>46744</v>
      </c>
      <c r="BR100" s="113">
        <v>0</v>
      </c>
      <c r="BS100" s="113">
        <v>163.63</v>
      </c>
      <c r="BT100" s="113">
        <v>0</v>
      </c>
    </row>
    <row r="101" spans="1:72" s="94" customFormat="1" ht="18.2" customHeight="1" x14ac:dyDescent="0.15">
      <c r="A101" s="97">
        <v>99</v>
      </c>
      <c r="B101" s="98" t="s">
        <v>158</v>
      </c>
      <c r="C101" s="98" t="s">
        <v>411</v>
      </c>
      <c r="D101" s="99">
        <v>45261</v>
      </c>
      <c r="E101" s="100" t="s">
        <v>541</v>
      </c>
      <c r="F101" s="101">
        <v>1</v>
      </c>
      <c r="G101" s="101">
        <v>1</v>
      </c>
      <c r="H101" s="102">
        <v>33564.43</v>
      </c>
      <c r="I101" s="102">
        <v>1188.19</v>
      </c>
      <c r="J101" s="102">
        <v>0</v>
      </c>
      <c r="K101" s="102">
        <v>34752.620000000003</v>
      </c>
      <c r="L101" s="102">
        <v>606.72</v>
      </c>
      <c r="M101" s="102">
        <v>0</v>
      </c>
      <c r="N101" s="102">
        <v>0</v>
      </c>
      <c r="O101" s="102">
        <v>601.6</v>
      </c>
      <c r="P101" s="102">
        <v>0</v>
      </c>
      <c r="Q101" s="102">
        <v>0</v>
      </c>
      <c r="R101" s="102">
        <v>0</v>
      </c>
      <c r="S101" s="102">
        <v>34151.019999999997</v>
      </c>
      <c r="T101" s="102">
        <v>600.9</v>
      </c>
      <c r="U101" s="102">
        <v>290.27999999999997</v>
      </c>
      <c r="V101" s="102">
        <v>0</v>
      </c>
      <c r="W101" s="102">
        <v>295.39999999999998</v>
      </c>
      <c r="X101" s="102">
        <v>0</v>
      </c>
      <c r="Y101" s="102">
        <v>0</v>
      </c>
      <c r="Z101" s="102">
        <v>0</v>
      </c>
      <c r="AA101" s="102">
        <v>595.78</v>
      </c>
      <c r="AB101" s="102">
        <v>0</v>
      </c>
      <c r="AC101" s="102">
        <v>0</v>
      </c>
      <c r="AD101" s="102">
        <v>0</v>
      </c>
      <c r="AE101" s="102">
        <v>0</v>
      </c>
      <c r="AF101" s="102">
        <v>0</v>
      </c>
      <c r="AG101" s="102">
        <v>0</v>
      </c>
      <c r="AH101" s="102">
        <v>0</v>
      </c>
      <c r="AI101" s="102">
        <v>0</v>
      </c>
      <c r="AJ101" s="102">
        <v>86.57</v>
      </c>
      <c r="AK101" s="102">
        <v>0</v>
      </c>
      <c r="AL101" s="102">
        <v>0</v>
      </c>
      <c r="AM101" s="102">
        <v>42.45</v>
      </c>
      <c r="AN101" s="102">
        <v>0</v>
      </c>
      <c r="AO101" s="102">
        <v>53.23</v>
      </c>
      <c r="AP101" s="102">
        <v>81.16</v>
      </c>
      <c r="AQ101" s="102">
        <v>1E-3</v>
      </c>
      <c r="AR101" s="102">
        <v>0</v>
      </c>
      <c r="AS101" s="102">
        <v>0</v>
      </c>
      <c r="AT101" s="102">
        <v>0</v>
      </c>
      <c r="AU101" s="102">
        <f t="shared" si="1"/>
        <v>1160.4110000000001</v>
      </c>
      <c r="AV101" s="102">
        <v>1193.31</v>
      </c>
      <c r="AW101" s="102">
        <v>595.78</v>
      </c>
      <c r="AX101" s="103">
        <v>53</v>
      </c>
      <c r="AY101" s="103">
        <v>300</v>
      </c>
      <c r="AZ101" s="102">
        <v>385118.96</v>
      </c>
      <c r="BA101" s="102">
        <v>97200</v>
      </c>
      <c r="BB101" s="104">
        <v>82</v>
      </c>
      <c r="BC101" s="104">
        <v>28.810531275720201</v>
      </c>
      <c r="BD101" s="104">
        <v>10.199999999999999</v>
      </c>
      <c r="BE101" s="104"/>
      <c r="BF101" s="100" t="s">
        <v>412</v>
      </c>
      <c r="BG101" s="97"/>
      <c r="BH101" s="100" t="s">
        <v>413</v>
      </c>
      <c r="BI101" s="100" t="s">
        <v>414</v>
      </c>
      <c r="BJ101" s="100" t="s">
        <v>539</v>
      </c>
      <c r="BK101" s="100" t="s">
        <v>434</v>
      </c>
      <c r="BL101" s="98" t="s">
        <v>11</v>
      </c>
      <c r="BM101" s="104">
        <v>271319.26708379999</v>
      </c>
      <c r="BN101" s="98" t="s">
        <v>339</v>
      </c>
      <c r="BO101" s="104"/>
      <c r="BP101" s="105">
        <v>37712</v>
      </c>
      <c r="BQ101" s="105">
        <v>46844</v>
      </c>
      <c r="BR101" s="104">
        <v>443.07</v>
      </c>
      <c r="BS101" s="104">
        <v>86.57</v>
      </c>
      <c r="BT101" s="104">
        <v>45.13</v>
      </c>
    </row>
    <row r="102" spans="1:72" s="94" customFormat="1" ht="18.2" customHeight="1" x14ac:dyDescent="0.15">
      <c r="A102" s="106">
        <v>100</v>
      </c>
      <c r="B102" s="107" t="s">
        <v>158</v>
      </c>
      <c r="C102" s="107" t="s">
        <v>411</v>
      </c>
      <c r="D102" s="108">
        <v>45261</v>
      </c>
      <c r="E102" s="109" t="s">
        <v>542</v>
      </c>
      <c r="F102" s="110">
        <v>0</v>
      </c>
      <c r="G102" s="110">
        <v>0</v>
      </c>
      <c r="H102" s="111">
        <v>27281.71</v>
      </c>
      <c r="I102" s="111">
        <v>0</v>
      </c>
      <c r="J102" s="111">
        <v>0</v>
      </c>
      <c r="K102" s="111">
        <v>27281.71</v>
      </c>
      <c r="L102" s="111">
        <v>464.23</v>
      </c>
      <c r="M102" s="111">
        <v>0</v>
      </c>
      <c r="N102" s="111">
        <v>0</v>
      </c>
      <c r="O102" s="111">
        <v>0</v>
      </c>
      <c r="P102" s="111">
        <v>464.23</v>
      </c>
      <c r="Q102" s="111">
        <v>0</v>
      </c>
      <c r="R102" s="111">
        <v>0</v>
      </c>
      <c r="S102" s="111">
        <v>26817.48</v>
      </c>
      <c r="T102" s="111">
        <v>0</v>
      </c>
      <c r="U102" s="111">
        <v>230.76</v>
      </c>
      <c r="V102" s="111">
        <v>0</v>
      </c>
      <c r="W102" s="111">
        <v>0</v>
      </c>
      <c r="X102" s="111">
        <v>230.76</v>
      </c>
      <c r="Y102" s="111">
        <v>0</v>
      </c>
      <c r="Z102" s="111">
        <v>0</v>
      </c>
      <c r="AA102" s="111">
        <v>0</v>
      </c>
      <c r="AB102" s="111">
        <v>69.83</v>
      </c>
      <c r="AC102" s="111">
        <v>0</v>
      </c>
      <c r="AD102" s="111">
        <v>0</v>
      </c>
      <c r="AE102" s="111">
        <v>0</v>
      </c>
      <c r="AF102" s="111">
        <v>0</v>
      </c>
      <c r="AG102" s="111">
        <v>0</v>
      </c>
      <c r="AH102" s="111">
        <v>41.39</v>
      </c>
      <c r="AI102" s="111">
        <v>63.27</v>
      </c>
      <c r="AJ102" s="111">
        <v>0</v>
      </c>
      <c r="AK102" s="111">
        <v>0</v>
      </c>
      <c r="AL102" s="111">
        <v>0</v>
      </c>
      <c r="AM102" s="111">
        <v>0</v>
      </c>
      <c r="AN102" s="111">
        <v>0</v>
      </c>
      <c r="AO102" s="111">
        <v>0</v>
      </c>
      <c r="AP102" s="111">
        <v>0</v>
      </c>
      <c r="AQ102" s="111">
        <v>8.9999999999999993E-3</v>
      </c>
      <c r="AR102" s="111">
        <v>0</v>
      </c>
      <c r="AS102" s="111">
        <v>0</v>
      </c>
      <c r="AT102" s="111">
        <v>0</v>
      </c>
      <c r="AU102" s="111">
        <f t="shared" si="1"/>
        <v>869.48900000000003</v>
      </c>
      <c r="AV102" s="111">
        <v>0</v>
      </c>
      <c r="AW102" s="111">
        <v>0</v>
      </c>
      <c r="AX102" s="112">
        <v>52</v>
      </c>
      <c r="AY102" s="112">
        <v>300</v>
      </c>
      <c r="AZ102" s="111">
        <v>350833.68</v>
      </c>
      <c r="BA102" s="111">
        <v>75600</v>
      </c>
      <c r="BB102" s="113">
        <v>70</v>
      </c>
      <c r="BC102" s="113">
        <v>24.831</v>
      </c>
      <c r="BD102" s="113">
        <v>10.15</v>
      </c>
      <c r="BE102" s="113"/>
      <c r="BF102" s="109" t="s">
        <v>412</v>
      </c>
      <c r="BG102" s="106"/>
      <c r="BH102" s="109" t="s">
        <v>413</v>
      </c>
      <c r="BI102" s="109" t="s">
        <v>414</v>
      </c>
      <c r="BJ102" s="109" t="s">
        <v>415</v>
      </c>
      <c r="BK102" s="109" t="s">
        <v>139</v>
      </c>
      <c r="BL102" s="107" t="s">
        <v>11</v>
      </c>
      <c r="BM102" s="113">
        <v>213056.56518120001</v>
      </c>
      <c r="BN102" s="107" t="s">
        <v>339</v>
      </c>
      <c r="BO102" s="113"/>
      <c r="BP102" s="114">
        <v>37683</v>
      </c>
      <c r="BQ102" s="114">
        <v>46815</v>
      </c>
      <c r="BR102" s="113">
        <v>0</v>
      </c>
      <c r="BS102" s="113">
        <v>69.83</v>
      </c>
      <c r="BT102" s="113">
        <v>0</v>
      </c>
    </row>
    <row r="103" spans="1:72" s="94" customFormat="1" ht="18.2" customHeight="1" x14ac:dyDescent="0.15">
      <c r="A103" s="97">
        <v>101</v>
      </c>
      <c r="B103" s="98" t="s">
        <v>158</v>
      </c>
      <c r="C103" s="98" t="s">
        <v>411</v>
      </c>
      <c r="D103" s="99">
        <v>45261</v>
      </c>
      <c r="E103" s="100" t="s">
        <v>214</v>
      </c>
      <c r="F103" s="101">
        <v>77</v>
      </c>
      <c r="G103" s="101">
        <v>76</v>
      </c>
      <c r="H103" s="102">
        <v>36783.51</v>
      </c>
      <c r="I103" s="102">
        <v>30678.95</v>
      </c>
      <c r="J103" s="102">
        <v>0</v>
      </c>
      <c r="K103" s="102">
        <v>67462.460000000006</v>
      </c>
      <c r="L103" s="102">
        <v>542.76</v>
      </c>
      <c r="M103" s="102">
        <v>0</v>
      </c>
      <c r="N103" s="102">
        <v>0</v>
      </c>
      <c r="O103" s="102">
        <v>0</v>
      </c>
      <c r="P103" s="102">
        <v>0</v>
      </c>
      <c r="Q103" s="102">
        <v>0</v>
      </c>
      <c r="R103" s="102">
        <v>0</v>
      </c>
      <c r="S103" s="102">
        <v>67462.460000000006</v>
      </c>
      <c r="T103" s="102">
        <v>34672.76</v>
      </c>
      <c r="U103" s="102">
        <v>308.95</v>
      </c>
      <c r="V103" s="102">
        <v>0</v>
      </c>
      <c r="W103" s="102">
        <v>0</v>
      </c>
      <c r="X103" s="102">
        <v>0</v>
      </c>
      <c r="Y103" s="102">
        <v>0</v>
      </c>
      <c r="Z103" s="102">
        <v>0</v>
      </c>
      <c r="AA103" s="102">
        <v>34981.71</v>
      </c>
      <c r="AB103" s="102">
        <v>0</v>
      </c>
      <c r="AC103" s="102">
        <v>0</v>
      </c>
      <c r="AD103" s="102">
        <v>0</v>
      </c>
      <c r="AE103" s="102">
        <v>0</v>
      </c>
      <c r="AF103" s="102">
        <v>0</v>
      </c>
      <c r="AG103" s="102">
        <v>0</v>
      </c>
      <c r="AH103" s="102">
        <v>0</v>
      </c>
      <c r="AI103" s="102">
        <v>0</v>
      </c>
      <c r="AJ103" s="102">
        <v>0</v>
      </c>
      <c r="AK103" s="102">
        <v>0</v>
      </c>
      <c r="AL103" s="102">
        <v>0</v>
      </c>
      <c r="AM103" s="102">
        <v>0</v>
      </c>
      <c r="AN103" s="102">
        <v>0</v>
      </c>
      <c r="AO103" s="102">
        <v>0</v>
      </c>
      <c r="AP103" s="102">
        <v>0</v>
      </c>
      <c r="AQ103" s="102">
        <v>0</v>
      </c>
      <c r="AR103" s="102">
        <v>0</v>
      </c>
      <c r="AS103" s="102">
        <v>0</v>
      </c>
      <c r="AT103" s="102">
        <v>0</v>
      </c>
      <c r="AU103" s="102">
        <f t="shared" si="1"/>
        <v>0</v>
      </c>
      <c r="AV103" s="102">
        <v>31221.71</v>
      </c>
      <c r="AW103" s="102">
        <v>34981.71</v>
      </c>
      <c r="AX103" s="103">
        <v>54</v>
      </c>
      <c r="AY103" s="103">
        <v>300</v>
      </c>
      <c r="AZ103" s="102">
        <v>339444.81</v>
      </c>
      <c r="BA103" s="102">
        <v>93150</v>
      </c>
      <c r="BB103" s="104">
        <v>90</v>
      </c>
      <c r="BC103" s="104">
        <v>65.181120772946898</v>
      </c>
      <c r="BD103" s="104">
        <v>10.08</v>
      </c>
      <c r="BE103" s="104"/>
      <c r="BF103" s="100" t="s">
        <v>412</v>
      </c>
      <c r="BG103" s="97"/>
      <c r="BH103" s="100" t="s">
        <v>413</v>
      </c>
      <c r="BI103" s="100" t="s">
        <v>414</v>
      </c>
      <c r="BJ103" s="100" t="s">
        <v>539</v>
      </c>
      <c r="BK103" s="100" t="s">
        <v>416</v>
      </c>
      <c r="BL103" s="98" t="s">
        <v>11</v>
      </c>
      <c r="BM103" s="104">
        <v>535968.33133740001</v>
      </c>
      <c r="BN103" s="98" t="s">
        <v>339</v>
      </c>
      <c r="BO103" s="104"/>
      <c r="BP103" s="105">
        <v>37750</v>
      </c>
      <c r="BQ103" s="105">
        <v>46882</v>
      </c>
      <c r="BR103" s="104">
        <v>19230.27</v>
      </c>
      <c r="BS103" s="104">
        <v>90.88</v>
      </c>
      <c r="BT103" s="104">
        <v>44.91</v>
      </c>
    </row>
    <row r="104" spans="1:72" s="94" customFormat="1" ht="18.2" customHeight="1" x14ac:dyDescent="0.15">
      <c r="A104" s="106">
        <v>102</v>
      </c>
      <c r="B104" s="107" t="s">
        <v>158</v>
      </c>
      <c r="C104" s="107" t="s">
        <v>411</v>
      </c>
      <c r="D104" s="108">
        <v>45261</v>
      </c>
      <c r="E104" s="109" t="s">
        <v>215</v>
      </c>
      <c r="F104" s="110">
        <v>76</v>
      </c>
      <c r="G104" s="110">
        <v>75</v>
      </c>
      <c r="H104" s="111">
        <v>36817.82</v>
      </c>
      <c r="I104" s="111">
        <v>30377.82</v>
      </c>
      <c r="J104" s="111">
        <v>0</v>
      </c>
      <c r="K104" s="111">
        <v>67195.64</v>
      </c>
      <c r="L104" s="111">
        <v>542.48</v>
      </c>
      <c r="M104" s="111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0</v>
      </c>
      <c r="S104" s="111">
        <v>67195.64</v>
      </c>
      <c r="T104" s="111">
        <v>34352.14</v>
      </c>
      <c r="U104" s="111">
        <v>309.23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34661.370000000003</v>
      </c>
      <c r="AB104" s="111">
        <v>0</v>
      </c>
      <c r="AC104" s="111">
        <v>0</v>
      </c>
      <c r="AD104" s="111">
        <v>0</v>
      </c>
      <c r="AE104" s="111">
        <v>0</v>
      </c>
      <c r="AF104" s="111">
        <v>0</v>
      </c>
      <c r="AG104" s="111">
        <v>0</v>
      </c>
      <c r="AH104" s="111">
        <v>0</v>
      </c>
      <c r="AI104" s="111">
        <v>0</v>
      </c>
      <c r="AJ104" s="111">
        <v>0</v>
      </c>
      <c r="AK104" s="111">
        <v>0</v>
      </c>
      <c r="AL104" s="111">
        <v>0</v>
      </c>
      <c r="AM104" s="111">
        <v>0</v>
      </c>
      <c r="AN104" s="111">
        <v>0</v>
      </c>
      <c r="AO104" s="111">
        <v>0</v>
      </c>
      <c r="AP104" s="111">
        <v>0</v>
      </c>
      <c r="AQ104" s="111">
        <v>0</v>
      </c>
      <c r="AR104" s="111">
        <v>0</v>
      </c>
      <c r="AS104" s="111">
        <v>0</v>
      </c>
      <c r="AT104" s="111">
        <v>0</v>
      </c>
      <c r="AU104" s="111">
        <f t="shared" si="1"/>
        <v>0</v>
      </c>
      <c r="AV104" s="111">
        <v>30920.3</v>
      </c>
      <c r="AW104" s="111">
        <v>34661.370000000003</v>
      </c>
      <c r="AX104" s="112">
        <v>54</v>
      </c>
      <c r="AY104" s="112">
        <v>300</v>
      </c>
      <c r="AZ104" s="111">
        <v>339619.00050000002</v>
      </c>
      <c r="BA104" s="111">
        <v>93150</v>
      </c>
      <c r="BB104" s="113">
        <v>90</v>
      </c>
      <c r="BC104" s="113">
        <v>64.923323671497599</v>
      </c>
      <c r="BD104" s="113">
        <v>10.08</v>
      </c>
      <c r="BE104" s="113"/>
      <c r="BF104" s="109" t="s">
        <v>412</v>
      </c>
      <c r="BG104" s="106"/>
      <c r="BH104" s="109" t="s">
        <v>413</v>
      </c>
      <c r="BI104" s="109" t="s">
        <v>414</v>
      </c>
      <c r="BJ104" s="109" t="s">
        <v>539</v>
      </c>
      <c r="BK104" s="109" t="s">
        <v>416</v>
      </c>
      <c r="BL104" s="107" t="s">
        <v>11</v>
      </c>
      <c r="BM104" s="113">
        <v>533848.52915159997</v>
      </c>
      <c r="BN104" s="107" t="s">
        <v>339</v>
      </c>
      <c r="BO104" s="113"/>
      <c r="BP104" s="114">
        <v>37763</v>
      </c>
      <c r="BQ104" s="114">
        <v>46895</v>
      </c>
      <c r="BR104" s="113">
        <v>19220.169999999998</v>
      </c>
      <c r="BS104" s="113">
        <v>90.88</v>
      </c>
      <c r="BT104" s="113">
        <v>44.89</v>
      </c>
    </row>
    <row r="105" spans="1:72" s="94" customFormat="1" ht="18.2" customHeight="1" x14ac:dyDescent="0.15">
      <c r="A105" s="97">
        <v>103</v>
      </c>
      <c r="B105" s="98" t="s">
        <v>158</v>
      </c>
      <c r="C105" s="98" t="s">
        <v>411</v>
      </c>
      <c r="D105" s="99">
        <v>45261</v>
      </c>
      <c r="E105" s="100" t="s">
        <v>216</v>
      </c>
      <c r="F105" s="101">
        <v>24</v>
      </c>
      <c r="G105" s="101">
        <v>24</v>
      </c>
      <c r="H105" s="102">
        <v>0</v>
      </c>
      <c r="I105" s="102">
        <v>25308.17</v>
      </c>
      <c r="J105" s="102">
        <v>0</v>
      </c>
      <c r="K105" s="102">
        <v>25308.17</v>
      </c>
      <c r="L105" s="102">
        <v>0</v>
      </c>
      <c r="M105" s="102">
        <v>0</v>
      </c>
      <c r="N105" s="102">
        <v>0</v>
      </c>
      <c r="O105" s="102">
        <v>0</v>
      </c>
      <c r="P105" s="102">
        <v>0</v>
      </c>
      <c r="Q105" s="102">
        <v>0</v>
      </c>
      <c r="R105" s="102">
        <v>0</v>
      </c>
      <c r="S105" s="102">
        <v>25308.17</v>
      </c>
      <c r="T105" s="102">
        <v>2865.34</v>
      </c>
      <c r="U105" s="102">
        <v>0</v>
      </c>
      <c r="V105" s="102">
        <v>0</v>
      </c>
      <c r="W105" s="102">
        <v>0</v>
      </c>
      <c r="X105" s="102">
        <v>0</v>
      </c>
      <c r="Y105" s="102">
        <v>0</v>
      </c>
      <c r="Z105" s="102">
        <v>0</v>
      </c>
      <c r="AA105" s="102">
        <v>2865.34</v>
      </c>
      <c r="AB105" s="102">
        <v>0</v>
      </c>
      <c r="AC105" s="102">
        <v>0</v>
      </c>
      <c r="AD105" s="102">
        <v>0</v>
      </c>
      <c r="AE105" s="102">
        <v>0</v>
      </c>
      <c r="AF105" s="102">
        <v>0</v>
      </c>
      <c r="AG105" s="102">
        <v>0</v>
      </c>
      <c r="AH105" s="102">
        <v>0</v>
      </c>
      <c r="AI105" s="102">
        <v>0</v>
      </c>
      <c r="AJ105" s="102">
        <v>0</v>
      </c>
      <c r="AK105" s="102">
        <v>0</v>
      </c>
      <c r="AL105" s="102">
        <v>0</v>
      </c>
      <c r="AM105" s="102">
        <v>0</v>
      </c>
      <c r="AN105" s="102">
        <v>0</v>
      </c>
      <c r="AO105" s="102">
        <v>0</v>
      </c>
      <c r="AP105" s="102">
        <v>0</v>
      </c>
      <c r="AQ105" s="102">
        <v>0</v>
      </c>
      <c r="AR105" s="102">
        <v>0</v>
      </c>
      <c r="AS105" s="102">
        <v>0</v>
      </c>
      <c r="AT105" s="102">
        <v>0</v>
      </c>
      <c r="AU105" s="102">
        <f t="shared" si="1"/>
        <v>0</v>
      </c>
      <c r="AV105" s="102">
        <v>25308.17</v>
      </c>
      <c r="AW105" s="102">
        <v>2865.34</v>
      </c>
      <c r="AX105" s="103">
        <v>0</v>
      </c>
      <c r="AY105" s="103">
        <v>300</v>
      </c>
      <c r="AZ105" s="102">
        <v>444901.1973</v>
      </c>
      <c r="BA105" s="102">
        <v>123386.4</v>
      </c>
      <c r="BB105" s="104">
        <v>90</v>
      </c>
      <c r="BC105" s="104">
        <v>18.460181186905501</v>
      </c>
      <c r="BD105" s="104">
        <v>10.24</v>
      </c>
      <c r="BE105" s="104"/>
      <c r="BF105" s="100" t="s">
        <v>412</v>
      </c>
      <c r="BG105" s="97"/>
      <c r="BH105" s="100" t="s">
        <v>543</v>
      </c>
      <c r="BI105" s="100" t="s">
        <v>544</v>
      </c>
      <c r="BJ105" s="100" t="s">
        <v>545</v>
      </c>
      <c r="BK105" s="100" t="s">
        <v>416</v>
      </c>
      <c r="BL105" s="98" t="s">
        <v>11</v>
      </c>
      <c r="BM105" s="104">
        <v>201065.56511729999</v>
      </c>
      <c r="BN105" s="98" t="s">
        <v>339</v>
      </c>
      <c r="BO105" s="104"/>
      <c r="BP105" s="105">
        <v>37665</v>
      </c>
      <c r="BQ105" s="105">
        <v>46796</v>
      </c>
      <c r="BR105" s="104">
        <v>9361.8700000000008</v>
      </c>
      <c r="BS105" s="104">
        <v>0</v>
      </c>
      <c r="BT105" s="104">
        <v>54.19</v>
      </c>
    </row>
    <row r="106" spans="1:72" s="94" customFormat="1" ht="18.2" customHeight="1" x14ac:dyDescent="0.15">
      <c r="A106" s="106">
        <v>104</v>
      </c>
      <c r="B106" s="107" t="s">
        <v>158</v>
      </c>
      <c r="C106" s="107" t="s">
        <v>411</v>
      </c>
      <c r="D106" s="108">
        <v>45261</v>
      </c>
      <c r="E106" s="109" t="s">
        <v>546</v>
      </c>
      <c r="F106" s="110">
        <v>0</v>
      </c>
      <c r="G106" s="110">
        <v>0</v>
      </c>
      <c r="H106" s="111">
        <v>39565.15</v>
      </c>
      <c r="I106" s="111">
        <v>617.88</v>
      </c>
      <c r="J106" s="111">
        <v>0</v>
      </c>
      <c r="K106" s="111">
        <v>40183.03</v>
      </c>
      <c r="L106" s="111">
        <v>623.15</v>
      </c>
      <c r="M106" s="111">
        <v>0</v>
      </c>
      <c r="N106" s="111">
        <v>0</v>
      </c>
      <c r="O106" s="111">
        <v>617.88</v>
      </c>
      <c r="P106" s="111">
        <v>0</v>
      </c>
      <c r="Q106" s="111">
        <v>0</v>
      </c>
      <c r="R106" s="111">
        <v>0</v>
      </c>
      <c r="S106" s="111">
        <v>39565.15</v>
      </c>
      <c r="T106" s="111">
        <v>342.85</v>
      </c>
      <c r="U106" s="111">
        <v>337.58</v>
      </c>
      <c r="V106" s="111">
        <v>0</v>
      </c>
      <c r="W106" s="111">
        <v>342.85</v>
      </c>
      <c r="X106" s="111">
        <v>0</v>
      </c>
      <c r="Y106" s="111">
        <v>0</v>
      </c>
      <c r="Z106" s="111">
        <v>0</v>
      </c>
      <c r="AA106" s="111">
        <v>337.58</v>
      </c>
      <c r="AB106" s="111">
        <v>0</v>
      </c>
      <c r="AC106" s="111">
        <v>0</v>
      </c>
      <c r="AD106" s="111">
        <v>0</v>
      </c>
      <c r="AE106" s="111">
        <v>0</v>
      </c>
      <c r="AF106" s="111">
        <v>9.08</v>
      </c>
      <c r="AG106" s="111">
        <v>0</v>
      </c>
      <c r="AH106" s="111">
        <v>56.83</v>
      </c>
      <c r="AI106" s="111">
        <v>0</v>
      </c>
      <c r="AJ106" s="111">
        <v>89.28</v>
      </c>
      <c r="AK106" s="111">
        <v>0</v>
      </c>
      <c r="AL106" s="111">
        <v>0</v>
      </c>
      <c r="AM106" s="111">
        <v>40.83</v>
      </c>
      <c r="AN106" s="111">
        <v>0</v>
      </c>
      <c r="AO106" s="111">
        <v>0</v>
      </c>
      <c r="AP106" s="111">
        <v>86.59</v>
      </c>
      <c r="AQ106" s="111">
        <v>3.0000000000000001E-3</v>
      </c>
      <c r="AR106" s="111">
        <v>0</v>
      </c>
      <c r="AS106" s="111">
        <v>0</v>
      </c>
      <c r="AT106" s="111">
        <v>0</v>
      </c>
      <c r="AU106" s="111">
        <f t="shared" si="1"/>
        <v>1243.3429999999998</v>
      </c>
      <c r="AV106" s="111">
        <v>623.15</v>
      </c>
      <c r="AW106" s="111">
        <v>337.58</v>
      </c>
      <c r="AX106" s="112">
        <v>52</v>
      </c>
      <c r="AY106" s="112">
        <v>300</v>
      </c>
      <c r="AZ106" s="111">
        <v>444901.1973</v>
      </c>
      <c r="BA106" s="111">
        <v>103787.6</v>
      </c>
      <c r="BB106" s="113">
        <v>76</v>
      </c>
      <c r="BC106" s="113">
        <v>28.972164304791701</v>
      </c>
      <c r="BD106" s="113">
        <v>10.24</v>
      </c>
      <c r="BE106" s="113"/>
      <c r="BF106" s="109" t="s">
        <v>412</v>
      </c>
      <c r="BG106" s="106"/>
      <c r="BH106" s="109" t="s">
        <v>543</v>
      </c>
      <c r="BI106" s="109" t="s">
        <v>544</v>
      </c>
      <c r="BJ106" s="109" t="s">
        <v>545</v>
      </c>
      <c r="BK106" s="109" t="s">
        <v>139</v>
      </c>
      <c r="BL106" s="107" t="s">
        <v>11</v>
      </c>
      <c r="BM106" s="113">
        <v>314332.85155349999</v>
      </c>
      <c r="BN106" s="107" t="s">
        <v>339</v>
      </c>
      <c r="BO106" s="113"/>
      <c r="BP106" s="114">
        <v>37665</v>
      </c>
      <c r="BQ106" s="114">
        <v>46796</v>
      </c>
      <c r="BR106" s="113">
        <v>212.18</v>
      </c>
      <c r="BS106" s="113">
        <v>89.28</v>
      </c>
      <c r="BT106" s="113">
        <v>45.39</v>
      </c>
    </row>
    <row r="107" spans="1:72" s="94" customFormat="1" ht="18.2" customHeight="1" x14ac:dyDescent="0.15">
      <c r="A107" s="97">
        <v>105</v>
      </c>
      <c r="B107" s="98" t="s">
        <v>158</v>
      </c>
      <c r="C107" s="98" t="s">
        <v>411</v>
      </c>
      <c r="D107" s="99">
        <v>45261</v>
      </c>
      <c r="E107" s="100" t="s">
        <v>217</v>
      </c>
      <c r="F107" s="101">
        <v>112</v>
      </c>
      <c r="G107" s="101">
        <v>111</v>
      </c>
      <c r="H107" s="102">
        <v>31449.61</v>
      </c>
      <c r="I107" s="102">
        <v>37550.300000000003</v>
      </c>
      <c r="J107" s="102">
        <v>0</v>
      </c>
      <c r="K107" s="102">
        <v>68999.91</v>
      </c>
      <c r="L107" s="102">
        <v>520.36</v>
      </c>
      <c r="M107" s="102">
        <v>0</v>
      </c>
      <c r="N107" s="102">
        <v>0</v>
      </c>
      <c r="O107" s="102">
        <v>0</v>
      </c>
      <c r="P107" s="102">
        <v>0</v>
      </c>
      <c r="Q107" s="102">
        <v>0</v>
      </c>
      <c r="R107" s="102">
        <v>0</v>
      </c>
      <c r="S107" s="102">
        <v>68999.91</v>
      </c>
      <c r="T107" s="102">
        <v>50498.5</v>
      </c>
      <c r="U107" s="102">
        <v>266.24</v>
      </c>
      <c r="V107" s="102">
        <v>0</v>
      </c>
      <c r="W107" s="102">
        <v>0</v>
      </c>
      <c r="X107" s="102">
        <v>0</v>
      </c>
      <c r="Y107" s="102">
        <v>0</v>
      </c>
      <c r="Z107" s="102">
        <v>0</v>
      </c>
      <c r="AA107" s="102">
        <v>50764.74</v>
      </c>
      <c r="AB107" s="102">
        <v>0</v>
      </c>
      <c r="AC107" s="102">
        <v>0</v>
      </c>
      <c r="AD107" s="102">
        <v>0</v>
      </c>
      <c r="AE107" s="102">
        <v>0</v>
      </c>
      <c r="AF107" s="102">
        <v>0</v>
      </c>
      <c r="AG107" s="102">
        <v>0</v>
      </c>
      <c r="AH107" s="102">
        <v>0</v>
      </c>
      <c r="AI107" s="102">
        <v>0</v>
      </c>
      <c r="AJ107" s="102">
        <v>0</v>
      </c>
      <c r="AK107" s="102">
        <v>0</v>
      </c>
      <c r="AL107" s="102">
        <v>0</v>
      </c>
      <c r="AM107" s="102">
        <v>0</v>
      </c>
      <c r="AN107" s="102">
        <v>0</v>
      </c>
      <c r="AO107" s="102">
        <v>0</v>
      </c>
      <c r="AP107" s="102">
        <v>0</v>
      </c>
      <c r="AQ107" s="102">
        <v>0</v>
      </c>
      <c r="AR107" s="102">
        <v>0</v>
      </c>
      <c r="AS107" s="102">
        <v>0</v>
      </c>
      <c r="AT107" s="102">
        <v>0</v>
      </c>
      <c r="AU107" s="102">
        <f t="shared" si="1"/>
        <v>0</v>
      </c>
      <c r="AV107" s="102">
        <v>38070.660000000003</v>
      </c>
      <c r="AW107" s="102">
        <v>50764.74</v>
      </c>
      <c r="AX107" s="103">
        <v>50</v>
      </c>
      <c r="AY107" s="103">
        <v>300</v>
      </c>
      <c r="AZ107" s="102">
        <v>105430.21</v>
      </c>
      <c r="BA107" s="102">
        <v>85500</v>
      </c>
      <c r="BB107" s="104">
        <v>81</v>
      </c>
      <c r="BC107" s="104">
        <v>65.368335789473704</v>
      </c>
      <c r="BD107" s="104">
        <v>10.16</v>
      </c>
      <c r="BE107" s="104"/>
      <c r="BF107" s="100" t="s">
        <v>412</v>
      </c>
      <c r="BG107" s="97"/>
      <c r="BH107" s="100" t="s">
        <v>425</v>
      </c>
      <c r="BI107" s="100" t="s">
        <v>334</v>
      </c>
      <c r="BJ107" s="100" t="s">
        <v>547</v>
      </c>
      <c r="BK107" s="100" t="s">
        <v>416</v>
      </c>
      <c r="BL107" s="98" t="s">
        <v>11</v>
      </c>
      <c r="BM107" s="104">
        <v>548182.89497789997</v>
      </c>
      <c r="BN107" s="98" t="s">
        <v>339</v>
      </c>
      <c r="BO107" s="104"/>
      <c r="BP107" s="105">
        <v>37599</v>
      </c>
      <c r="BQ107" s="105">
        <v>46730</v>
      </c>
      <c r="BR107" s="104">
        <v>36189.03</v>
      </c>
      <c r="BS107" s="104">
        <v>174</v>
      </c>
      <c r="BT107" s="104">
        <v>44.27</v>
      </c>
    </row>
    <row r="108" spans="1:72" s="94" customFormat="1" ht="18.2" customHeight="1" x14ac:dyDescent="0.15">
      <c r="A108" s="106">
        <v>106</v>
      </c>
      <c r="B108" s="107" t="s">
        <v>158</v>
      </c>
      <c r="C108" s="107" t="s">
        <v>411</v>
      </c>
      <c r="D108" s="108">
        <v>45261</v>
      </c>
      <c r="E108" s="109" t="s">
        <v>548</v>
      </c>
      <c r="F108" s="110">
        <v>0</v>
      </c>
      <c r="G108" s="110">
        <v>2</v>
      </c>
      <c r="H108" s="111">
        <v>38559.58</v>
      </c>
      <c r="I108" s="111">
        <v>1121.24</v>
      </c>
      <c r="J108" s="111">
        <v>0</v>
      </c>
      <c r="K108" s="111">
        <v>39680.82</v>
      </c>
      <c r="L108" s="111">
        <v>454.86</v>
      </c>
      <c r="M108" s="111">
        <v>0</v>
      </c>
      <c r="N108" s="111">
        <v>0</v>
      </c>
      <c r="O108" s="111">
        <v>1121.24</v>
      </c>
      <c r="P108" s="111">
        <v>0</v>
      </c>
      <c r="Q108" s="111">
        <v>0</v>
      </c>
      <c r="R108" s="111">
        <v>0</v>
      </c>
      <c r="S108" s="111">
        <v>38559.58</v>
      </c>
      <c r="T108" s="111">
        <v>647.30999999999995</v>
      </c>
      <c r="U108" s="111">
        <v>318.08999999999997</v>
      </c>
      <c r="V108" s="111">
        <v>0</v>
      </c>
      <c r="W108" s="111">
        <v>647.30999999999995</v>
      </c>
      <c r="X108" s="111">
        <v>142.06</v>
      </c>
      <c r="Y108" s="111">
        <v>0</v>
      </c>
      <c r="Z108" s="111">
        <v>0</v>
      </c>
      <c r="AA108" s="111">
        <v>176.03</v>
      </c>
      <c r="AB108" s="111">
        <v>148</v>
      </c>
      <c r="AC108" s="111">
        <v>0</v>
      </c>
      <c r="AD108" s="111">
        <v>0</v>
      </c>
      <c r="AE108" s="111">
        <v>0</v>
      </c>
      <c r="AF108" s="111">
        <v>46.72</v>
      </c>
      <c r="AG108" s="111">
        <v>0</v>
      </c>
      <c r="AH108" s="111">
        <v>101.3</v>
      </c>
      <c r="AI108" s="111">
        <v>0.26</v>
      </c>
      <c r="AJ108" s="111">
        <v>296</v>
      </c>
      <c r="AK108" s="111">
        <v>0</v>
      </c>
      <c r="AL108" s="111">
        <v>0</v>
      </c>
      <c r="AM108" s="111">
        <v>46.72</v>
      </c>
      <c r="AN108" s="111">
        <v>0</v>
      </c>
      <c r="AO108" s="111">
        <v>202.6</v>
      </c>
      <c r="AP108" s="111">
        <v>0.52</v>
      </c>
      <c r="AQ108" s="111">
        <v>44.052999999999997</v>
      </c>
      <c r="AR108" s="111">
        <v>0</v>
      </c>
      <c r="AS108" s="111">
        <v>0</v>
      </c>
      <c r="AT108" s="111">
        <v>0</v>
      </c>
      <c r="AU108" s="111">
        <f t="shared" si="1"/>
        <v>2796.7829999999999</v>
      </c>
      <c r="AV108" s="111">
        <v>454.86</v>
      </c>
      <c r="AW108" s="111">
        <v>176.03</v>
      </c>
      <c r="AX108" s="112">
        <v>86</v>
      </c>
      <c r="AY108" s="112">
        <v>360</v>
      </c>
      <c r="AZ108" s="111">
        <v>395000.435</v>
      </c>
      <c r="BA108" s="111">
        <v>88825</v>
      </c>
      <c r="BB108" s="113">
        <v>66</v>
      </c>
      <c r="BC108" s="113">
        <v>28.651081114551101</v>
      </c>
      <c r="BD108" s="113">
        <v>9.9</v>
      </c>
      <c r="BE108" s="113"/>
      <c r="BF108" s="109" t="s">
        <v>412</v>
      </c>
      <c r="BG108" s="106"/>
      <c r="BH108" s="109" t="s">
        <v>454</v>
      </c>
      <c r="BI108" s="109" t="s">
        <v>455</v>
      </c>
      <c r="BJ108" s="109" t="s">
        <v>549</v>
      </c>
      <c r="BK108" s="109" t="s">
        <v>139</v>
      </c>
      <c r="BL108" s="107" t="s">
        <v>11</v>
      </c>
      <c r="BM108" s="113">
        <v>306343.90963020001</v>
      </c>
      <c r="BN108" s="107" t="s">
        <v>339</v>
      </c>
      <c r="BO108" s="113"/>
      <c r="BP108" s="114">
        <v>36895</v>
      </c>
      <c r="BQ108" s="114">
        <v>47852</v>
      </c>
      <c r="BR108" s="113">
        <v>0</v>
      </c>
      <c r="BS108" s="113">
        <v>148</v>
      </c>
      <c r="BT108" s="113">
        <v>46.72</v>
      </c>
    </row>
    <row r="109" spans="1:72" s="94" customFormat="1" ht="18.2" customHeight="1" x14ac:dyDescent="0.15">
      <c r="A109" s="97">
        <v>107</v>
      </c>
      <c r="B109" s="98" t="s">
        <v>158</v>
      </c>
      <c r="C109" s="98" t="s">
        <v>411</v>
      </c>
      <c r="D109" s="99">
        <v>45261</v>
      </c>
      <c r="E109" s="100" t="s">
        <v>218</v>
      </c>
      <c r="F109" s="101">
        <v>197</v>
      </c>
      <c r="G109" s="101">
        <v>196</v>
      </c>
      <c r="H109" s="102">
        <v>37182.9</v>
      </c>
      <c r="I109" s="102">
        <v>54273.04</v>
      </c>
      <c r="J109" s="102">
        <v>0</v>
      </c>
      <c r="K109" s="102">
        <v>91455.94</v>
      </c>
      <c r="L109" s="102">
        <v>570.75</v>
      </c>
      <c r="M109" s="102">
        <v>0</v>
      </c>
      <c r="N109" s="102">
        <v>0</v>
      </c>
      <c r="O109" s="102">
        <v>0</v>
      </c>
      <c r="P109" s="102">
        <v>0</v>
      </c>
      <c r="Q109" s="102">
        <v>0</v>
      </c>
      <c r="R109" s="102">
        <v>0</v>
      </c>
      <c r="S109" s="102">
        <v>91455.94</v>
      </c>
      <c r="T109" s="102">
        <v>120785.1</v>
      </c>
      <c r="U109" s="102">
        <v>317.87</v>
      </c>
      <c r="V109" s="102">
        <v>0</v>
      </c>
      <c r="W109" s="102">
        <v>0</v>
      </c>
      <c r="X109" s="102">
        <v>0</v>
      </c>
      <c r="Y109" s="102">
        <v>0</v>
      </c>
      <c r="Z109" s="102">
        <v>0</v>
      </c>
      <c r="AA109" s="102">
        <v>121102.97</v>
      </c>
      <c r="AB109" s="102">
        <v>0</v>
      </c>
      <c r="AC109" s="102">
        <v>0</v>
      </c>
      <c r="AD109" s="102">
        <v>0</v>
      </c>
      <c r="AE109" s="102">
        <v>0</v>
      </c>
      <c r="AF109" s="102">
        <v>0</v>
      </c>
      <c r="AG109" s="102">
        <v>0</v>
      </c>
      <c r="AH109" s="102">
        <v>0</v>
      </c>
      <c r="AI109" s="102">
        <v>0</v>
      </c>
      <c r="AJ109" s="102">
        <v>0</v>
      </c>
      <c r="AK109" s="102">
        <v>0</v>
      </c>
      <c r="AL109" s="102">
        <v>0</v>
      </c>
      <c r="AM109" s="102">
        <v>0</v>
      </c>
      <c r="AN109" s="102">
        <v>0</v>
      </c>
      <c r="AO109" s="102">
        <v>0</v>
      </c>
      <c r="AP109" s="102">
        <v>0</v>
      </c>
      <c r="AQ109" s="102">
        <v>0</v>
      </c>
      <c r="AR109" s="102">
        <v>0</v>
      </c>
      <c r="AS109" s="102">
        <v>0</v>
      </c>
      <c r="AT109" s="102">
        <v>0</v>
      </c>
      <c r="AU109" s="102">
        <f t="shared" si="1"/>
        <v>0</v>
      </c>
      <c r="AV109" s="102">
        <v>54843.79</v>
      </c>
      <c r="AW109" s="102">
        <v>121102.97</v>
      </c>
      <c r="AX109" s="103">
        <v>52</v>
      </c>
      <c r="AY109" s="103">
        <v>300</v>
      </c>
      <c r="AZ109" s="102">
        <v>346738.12</v>
      </c>
      <c r="BA109" s="102">
        <v>95850</v>
      </c>
      <c r="BB109" s="104">
        <v>90</v>
      </c>
      <c r="BC109" s="104">
        <v>85.874122065727704</v>
      </c>
      <c r="BD109" s="104">
        <v>10.26</v>
      </c>
      <c r="BE109" s="104"/>
      <c r="BF109" s="100" t="s">
        <v>412</v>
      </c>
      <c r="BG109" s="97"/>
      <c r="BH109" s="100" t="s">
        <v>425</v>
      </c>
      <c r="BI109" s="100" t="s">
        <v>334</v>
      </c>
      <c r="BJ109" s="100" t="s">
        <v>512</v>
      </c>
      <c r="BK109" s="100" t="s">
        <v>416</v>
      </c>
      <c r="BL109" s="98" t="s">
        <v>11</v>
      </c>
      <c r="BM109" s="104">
        <v>726589.09195859998</v>
      </c>
      <c r="BN109" s="98" t="s">
        <v>339</v>
      </c>
      <c r="BO109" s="104"/>
      <c r="BP109" s="105">
        <v>37700</v>
      </c>
      <c r="BQ109" s="105">
        <v>46832</v>
      </c>
      <c r="BR109" s="104">
        <v>45591.41</v>
      </c>
      <c r="BS109" s="104">
        <v>81.290000000000006</v>
      </c>
      <c r="BT109" s="104">
        <v>45.24</v>
      </c>
    </row>
    <row r="110" spans="1:72" s="94" customFormat="1" ht="18.2" customHeight="1" x14ac:dyDescent="0.15">
      <c r="A110" s="106">
        <v>108</v>
      </c>
      <c r="B110" s="107" t="s">
        <v>158</v>
      </c>
      <c r="C110" s="107" t="s">
        <v>411</v>
      </c>
      <c r="D110" s="108">
        <v>45261</v>
      </c>
      <c r="E110" s="109" t="s">
        <v>550</v>
      </c>
      <c r="F110" s="110">
        <v>0</v>
      </c>
      <c r="G110" s="110">
        <v>0</v>
      </c>
      <c r="H110" s="111">
        <v>36494.29</v>
      </c>
      <c r="I110" s="111">
        <v>0</v>
      </c>
      <c r="J110" s="111">
        <v>0</v>
      </c>
      <c r="K110" s="111">
        <v>36494.29</v>
      </c>
      <c r="L110" s="111">
        <v>571.79</v>
      </c>
      <c r="M110" s="111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0</v>
      </c>
      <c r="S110" s="111">
        <v>36494.29</v>
      </c>
      <c r="T110" s="111">
        <v>0</v>
      </c>
      <c r="U110" s="111">
        <v>316.83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316.83</v>
      </c>
      <c r="AB110" s="111">
        <v>0</v>
      </c>
      <c r="AC110" s="111">
        <v>0</v>
      </c>
      <c r="AD110" s="111">
        <v>0</v>
      </c>
      <c r="AE110" s="111">
        <v>0</v>
      </c>
      <c r="AF110" s="111">
        <v>0</v>
      </c>
      <c r="AG110" s="111">
        <v>0</v>
      </c>
      <c r="AH110" s="111">
        <v>0</v>
      </c>
      <c r="AI110" s="111">
        <v>0</v>
      </c>
      <c r="AJ110" s="111">
        <v>0</v>
      </c>
      <c r="AK110" s="111">
        <v>0</v>
      </c>
      <c r="AL110" s="111">
        <v>0</v>
      </c>
      <c r="AM110" s="111">
        <v>0</v>
      </c>
      <c r="AN110" s="111">
        <v>0</v>
      </c>
      <c r="AO110" s="111">
        <v>0</v>
      </c>
      <c r="AP110" s="111">
        <v>0.13</v>
      </c>
      <c r="AQ110" s="111">
        <v>0</v>
      </c>
      <c r="AR110" s="111">
        <v>0</v>
      </c>
      <c r="AS110" s="111">
        <v>0.12712899999999999</v>
      </c>
      <c r="AT110" s="111">
        <v>0</v>
      </c>
      <c r="AU110" s="111">
        <f t="shared" si="1"/>
        <v>2.8710000000000124E-3</v>
      </c>
      <c r="AV110" s="111">
        <v>571.79</v>
      </c>
      <c r="AW110" s="111">
        <v>316.83</v>
      </c>
      <c r="AX110" s="112">
        <v>52</v>
      </c>
      <c r="AY110" s="112">
        <v>300</v>
      </c>
      <c r="AZ110" s="111">
        <v>346738.12</v>
      </c>
      <c r="BA110" s="111">
        <v>95850</v>
      </c>
      <c r="BB110" s="113">
        <v>90</v>
      </c>
      <c r="BC110" s="113">
        <v>34.266938967136099</v>
      </c>
      <c r="BD110" s="113">
        <v>10.26</v>
      </c>
      <c r="BE110" s="113"/>
      <c r="BF110" s="109" t="s">
        <v>412</v>
      </c>
      <c r="BG110" s="106"/>
      <c r="BH110" s="109" t="s">
        <v>425</v>
      </c>
      <c r="BI110" s="109" t="s">
        <v>334</v>
      </c>
      <c r="BJ110" s="109" t="s">
        <v>512</v>
      </c>
      <c r="BK110" s="109" t="s">
        <v>139</v>
      </c>
      <c r="BL110" s="107" t="s">
        <v>11</v>
      </c>
      <c r="BM110" s="113">
        <v>289935.82082010002</v>
      </c>
      <c r="BN110" s="107" t="s">
        <v>339</v>
      </c>
      <c r="BO110" s="113"/>
      <c r="BP110" s="114">
        <v>37700</v>
      </c>
      <c r="BQ110" s="114">
        <v>46832</v>
      </c>
      <c r="BR110" s="113">
        <v>426.92</v>
      </c>
      <c r="BS110" s="113">
        <v>81.290000000000006</v>
      </c>
      <c r="BT110" s="113">
        <v>45.24</v>
      </c>
    </row>
    <row r="111" spans="1:72" s="94" customFormat="1" ht="18.2" customHeight="1" x14ac:dyDescent="0.15">
      <c r="A111" s="97">
        <v>109</v>
      </c>
      <c r="B111" s="98" t="s">
        <v>158</v>
      </c>
      <c r="C111" s="98" t="s">
        <v>411</v>
      </c>
      <c r="D111" s="99">
        <v>45261</v>
      </c>
      <c r="E111" s="100" t="s">
        <v>551</v>
      </c>
      <c r="F111" s="101">
        <v>0</v>
      </c>
      <c r="G111" s="101">
        <v>0</v>
      </c>
      <c r="H111" s="102">
        <v>47868.27</v>
      </c>
      <c r="I111" s="102">
        <v>0</v>
      </c>
      <c r="J111" s="102">
        <v>0</v>
      </c>
      <c r="K111" s="102">
        <v>47868.27</v>
      </c>
      <c r="L111" s="102">
        <v>736.31</v>
      </c>
      <c r="M111" s="102">
        <v>0</v>
      </c>
      <c r="N111" s="102">
        <v>0</v>
      </c>
      <c r="O111" s="102">
        <v>0</v>
      </c>
      <c r="P111" s="102">
        <v>736.31</v>
      </c>
      <c r="Q111" s="102">
        <v>0</v>
      </c>
      <c r="R111" s="102">
        <v>0</v>
      </c>
      <c r="S111" s="102">
        <v>47131.96</v>
      </c>
      <c r="T111" s="102">
        <v>0</v>
      </c>
      <c r="U111" s="102">
        <v>408.48</v>
      </c>
      <c r="V111" s="102">
        <v>0</v>
      </c>
      <c r="W111" s="102">
        <v>0</v>
      </c>
      <c r="X111" s="102">
        <v>408.48</v>
      </c>
      <c r="Y111" s="102">
        <v>0</v>
      </c>
      <c r="Z111" s="102">
        <v>0</v>
      </c>
      <c r="AA111" s="102">
        <v>0</v>
      </c>
      <c r="AB111" s="102">
        <v>106.38</v>
      </c>
      <c r="AC111" s="102">
        <v>0</v>
      </c>
      <c r="AD111" s="102">
        <v>0</v>
      </c>
      <c r="AE111" s="102">
        <v>0</v>
      </c>
      <c r="AF111" s="102">
        <v>0</v>
      </c>
      <c r="AG111" s="102">
        <v>0</v>
      </c>
      <c r="AH111" s="102">
        <v>67.709999999999994</v>
      </c>
      <c r="AI111" s="102">
        <v>103.3</v>
      </c>
      <c r="AJ111" s="102">
        <v>0</v>
      </c>
      <c r="AK111" s="102">
        <v>0</v>
      </c>
      <c r="AL111" s="102">
        <v>0</v>
      </c>
      <c r="AM111" s="102">
        <v>0</v>
      </c>
      <c r="AN111" s="102">
        <v>0</v>
      </c>
      <c r="AO111" s="102">
        <v>0</v>
      </c>
      <c r="AP111" s="102">
        <v>0</v>
      </c>
      <c r="AQ111" s="102">
        <v>0</v>
      </c>
      <c r="AR111" s="102">
        <v>0</v>
      </c>
      <c r="AS111" s="102">
        <v>1.0070000000000001E-2</v>
      </c>
      <c r="AT111" s="102">
        <v>0</v>
      </c>
      <c r="AU111" s="102">
        <f t="shared" si="1"/>
        <v>1422.1699299999998</v>
      </c>
      <c r="AV111" s="102">
        <v>0</v>
      </c>
      <c r="AW111" s="102">
        <v>0</v>
      </c>
      <c r="AX111" s="103">
        <v>52</v>
      </c>
      <c r="AY111" s="103">
        <v>300</v>
      </c>
      <c r="AZ111" s="102">
        <v>445999.7513</v>
      </c>
      <c r="BA111" s="102">
        <v>123671.25</v>
      </c>
      <c r="BB111" s="104">
        <v>90</v>
      </c>
      <c r="BC111" s="104">
        <v>34.299616119348698</v>
      </c>
      <c r="BD111" s="104">
        <v>10.24</v>
      </c>
      <c r="BE111" s="104"/>
      <c r="BF111" s="100" t="s">
        <v>412</v>
      </c>
      <c r="BG111" s="97"/>
      <c r="BH111" s="100" t="s">
        <v>473</v>
      </c>
      <c r="BI111" s="100" t="s">
        <v>552</v>
      </c>
      <c r="BJ111" s="100" t="s">
        <v>553</v>
      </c>
      <c r="BK111" s="100" t="s">
        <v>139</v>
      </c>
      <c r="BL111" s="98" t="s">
        <v>11</v>
      </c>
      <c r="BM111" s="104">
        <v>374448.8112924</v>
      </c>
      <c r="BN111" s="98" t="s">
        <v>339</v>
      </c>
      <c r="BO111" s="104"/>
      <c r="BP111" s="105">
        <v>37671</v>
      </c>
      <c r="BQ111" s="105">
        <v>46802</v>
      </c>
      <c r="BR111" s="104">
        <v>0</v>
      </c>
      <c r="BS111" s="104">
        <v>106.38</v>
      </c>
      <c r="BT111" s="104">
        <v>0</v>
      </c>
    </row>
    <row r="112" spans="1:72" s="94" customFormat="1" ht="18.2" customHeight="1" x14ac:dyDescent="0.15">
      <c r="A112" s="106">
        <v>110</v>
      </c>
      <c r="B112" s="107" t="s">
        <v>158</v>
      </c>
      <c r="C112" s="107" t="s">
        <v>411</v>
      </c>
      <c r="D112" s="108">
        <v>45261</v>
      </c>
      <c r="E112" s="109" t="s">
        <v>554</v>
      </c>
      <c r="F112" s="110">
        <v>6</v>
      </c>
      <c r="G112" s="110">
        <v>5</v>
      </c>
      <c r="H112" s="111">
        <v>106545.11</v>
      </c>
      <c r="I112" s="111">
        <v>10104.74</v>
      </c>
      <c r="J112" s="111">
        <v>0</v>
      </c>
      <c r="K112" s="111">
        <v>116649.85</v>
      </c>
      <c r="L112" s="111">
        <v>1736.99</v>
      </c>
      <c r="M112" s="111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0</v>
      </c>
      <c r="S112" s="111">
        <v>116649.85</v>
      </c>
      <c r="T112" s="111">
        <v>6178.48</v>
      </c>
      <c r="U112" s="111">
        <v>976.88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7155.36</v>
      </c>
      <c r="AB112" s="111">
        <v>0</v>
      </c>
      <c r="AC112" s="111">
        <v>0</v>
      </c>
      <c r="AD112" s="111">
        <v>0</v>
      </c>
      <c r="AE112" s="111">
        <v>0</v>
      </c>
      <c r="AF112" s="111">
        <v>0</v>
      </c>
      <c r="AG112" s="111">
        <v>0</v>
      </c>
      <c r="AH112" s="111">
        <v>0</v>
      </c>
      <c r="AI112" s="111">
        <v>0</v>
      </c>
      <c r="AJ112" s="111">
        <v>0</v>
      </c>
      <c r="AK112" s="111">
        <v>0</v>
      </c>
      <c r="AL112" s="111">
        <v>0</v>
      </c>
      <c r="AM112" s="111">
        <v>0</v>
      </c>
      <c r="AN112" s="111">
        <v>0</v>
      </c>
      <c r="AO112" s="111">
        <v>0</v>
      </c>
      <c r="AP112" s="111">
        <v>0</v>
      </c>
      <c r="AQ112" s="111">
        <v>0</v>
      </c>
      <c r="AR112" s="111">
        <v>0</v>
      </c>
      <c r="AS112" s="111">
        <v>0</v>
      </c>
      <c r="AT112" s="111">
        <v>0</v>
      </c>
      <c r="AU112" s="111">
        <f t="shared" si="1"/>
        <v>0</v>
      </c>
      <c r="AV112" s="111">
        <v>11841.73</v>
      </c>
      <c r="AW112" s="111">
        <v>7155.36</v>
      </c>
      <c r="AX112" s="112">
        <v>53</v>
      </c>
      <c r="AY112" s="112">
        <v>300</v>
      </c>
      <c r="AZ112" s="111">
        <v>923173.44</v>
      </c>
      <c r="BA112" s="111">
        <v>294079.11</v>
      </c>
      <c r="BB112" s="113">
        <v>85</v>
      </c>
      <c r="BC112" s="113">
        <v>33.716224352011899</v>
      </c>
      <c r="BD112" s="113">
        <v>10.199999999999999</v>
      </c>
      <c r="BE112" s="113"/>
      <c r="BF112" s="109" t="s">
        <v>412</v>
      </c>
      <c r="BG112" s="106"/>
      <c r="BH112" s="109" t="s">
        <v>160</v>
      </c>
      <c r="BI112" s="109" t="s">
        <v>555</v>
      </c>
      <c r="BJ112" s="109" t="s">
        <v>556</v>
      </c>
      <c r="BK112" s="109" t="s">
        <v>434</v>
      </c>
      <c r="BL112" s="107" t="s">
        <v>11</v>
      </c>
      <c r="BM112" s="113">
        <v>926746.89679649996</v>
      </c>
      <c r="BN112" s="107" t="s">
        <v>339</v>
      </c>
      <c r="BO112" s="113"/>
      <c r="BP112" s="114">
        <v>37715</v>
      </c>
      <c r="BQ112" s="114">
        <v>46847</v>
      </c>
      <c r="BR112" s="113">
        <v>4813.04</v>
      </c>
      <c r="BS112" s="113">
        <v>261.92</v>
      </c>
      <c r="BT112" s="113">
        <v>45.09</v>
      </c>
    </row>
    <row r="113" spans="1:72" s="94" customFormat="1" ht="18.2" customHeight="1" x14ac:dyDescent="0.15">
      <c r="A113" s="97">
        <v>111</v>
      </c>
      <c r="B113" s="98" t="s">
        <v>158</v>
      </c>
      <c r="C113" s="98" t="s">
        <v>411</v>
      </c>
      <c r="D113" s="99">
        <v>45261</v>
      </c>
      <c r="E113" s="100" t="s">
        <v>219</v>
      </c>
      <c r="F113" s="101">
        <v>62</v>
      </c>
      <c r="G113" s="101">
        <v>61</v>
      </c>
      <c r="H113" s="102">
        <v>57368.52</v>
      </c>
      <c r="I113" s="102">
        <v>16956.43</v>
      </c>
      <c r="J113" s="102">
        <v>0</v>
      </c>
      <c r="K113" s="102">
        <v>74324.95</v>
      </c>
      <c r="L113" s="102">
        <v>353.89</v>
      </c>
      <c r="M113" s="102">
        <v>0</v>
      </c>
      <c r="N113" s="102">
        <v>0</v>
      </c>
      <c r="O113" s="102">
        <v>0</v>
      </c>
      <c r="P113" s="102">
        <v>0</v>
      </c>
      <c r="Q113" s="102">
        <v>0</v>
      </c>
      <c r="R113" s="102">
        <v>0</v>
      </c>
      <c r="S113" s="102">
        <v>74324.95</v>
      </c>
      <c r="T113" s="102">
        <v>35512.94</v>
      </c>
      <c r="U113" s="102">
        <v>492.39</v>
      </c>
      <c r="V113" s="102">
        <v>0</v>
      </c>
      <c r="W113" s="102">
        <v>0</v>
      </c>
      <c r="X113" s="102">
        <v>0</v>
      </c>
      <c r="Y113" s="102">
        <v>0</v>
      </c>
      <c r="Z113" s="102">
        <v>0</v>
      </c>
      <c r="AA113" s="102">
        <v>36005.33</v>
      </c>
      <c r="AB113" s="102">
        <v>0</v>
      </c>
      <c r="AC113" s="102">
        <v>0</v>
      </c>
      <c r="AD113" s="102">
        <v>0</v>
      </c>
      <c r="AE113" s="102">
        <v>0</v>
      </c>
      <c r="AF113" s="102">
        <v>0</v>
      </c>
      <c r="AG113" s="102">
        <v>0</v>
      </c>
      <c r="AH113" s="102">
        <v>0</v>
      </c>
      <c r="AI113" s="102">
        <v>0</v>
      </c>
      <c r="AJ113" s="102">
        <v>0</v>
      </c>
      <c r="AK113" s="102">
        <v>0</v>
      </c>
      <c r="AL113" s="102">
        <v>0</v>
      </c>
      <c r="AM113" s="102">
        <v>0</v>
      </c>
      <c r="AN113" s="102">
        <v>0</v>
      </c>
      <c r="AO113" s="102">
        <v>0</v>
      </c>
      <c r="AP113" s="102">
        <v>0</v>
      </c>
      <c r="AQ113" s="102">
        <v>0</v>
      </c>
      <c r="AR113" s="102">
        <v>0</v>
      </c>
      <c r="AS113" s="102">
        <v>0</v>
      </c>
      <c r="AT113" s="102">
        <v>0</v>
      </c>
      <c r="AU113" s="102">
        <f t="shared" si="1"/>
        <v>0</v>
      </c>
      <c r="AV113" s="102">
        <v>17310.32</v>
      </c>
      <c r="AW113" s="102">
        <v>36005.33</v>
      </c>
      <c r="AX113" s="103">
        <v>103</v>
      </c>
      <c r="AY113" s="103">
        <v>360</v>
      </c>
      <c r="AZ113" s="102">
        <v>325388.96500000003</v>
      </c>
      <c r="BA113" s="102">
        <v>94050</v>
      </c>
      <c r="BB113" s="104">
        <v>90</v>
      </c>
      <c r="BC113" s="104">
        <v>71.124354066985703</v>
      </c>
      <c r="BD113" s="104">
        <v>10.3</v>
      </c>
      <c r="BE113" s="104"/>
      <c r="BF113" s="100" t="s">
        <v>412</v>
      </c>
      <c r="BG113" s="97"/>
      <c r="BH113" s="100" t="s">
        <v>422</v>
      </c>
      <c r="BI113" s="100" t="s">
        <v>423</v>
      </c>
      <c r="BJ113" s="100" t="s">
        <v>431</v>
      </c>
      <c r="BK113" s="100" t="s">
        <v>416</v>
      </c>
      <c r="BL113" s="98" t="s">
        <v>11</v>
      </c>
      <c r="BM113" s="104">
        <v>590488.68701550004</v>
      </c>
      <c r="BN113" s="98" t="s">
        <v>339</v>
      </c>
      <c r="BO113" s="104"/>
      <c r="BP113" s="105">
        <v>37400</v>
      </c>
      <c r="BQ113" s="105">
        <v>48358</v>
      </c>
      <c r="BR113" s="104">
        <v>22833.27</v>
      </c>
      <c r="BS113" s="104">
        <v>195.42</v>
      </c>
      <c r="BT113" s="104">
        <v>45.68</v>
      </c>
    </row>
    <row r="114" spans="1:72" s="94" customFormat="1" ht="18.2" customHeight="1" x14ac:dyDescent="0.15">
      <c r="A114" s="106">
        <v>112</v>
      </c>
      <c r="B114" s="107" t="s">
        <v>158</v>
      </c>
      <c r="C114" s="107" t="s">
        <v>411</v>
      </c>
      <c r="D114" s="108">
        <v>45261</v>
      </c>
      <c r="E114" s="109" t="s">
        <v>557</v>
      </c>
      <c r="F114" s="110">
        <v>0</v>
      </c>
      <c r="G114" s="110">
        <v>0</v>
      </c>
      <c r="H114" s="111">
        <v>50531.73</v>
      </c>
      <c r="I114" s="111">
        <v>0</v>
      </c>
      <c r="J114" s="111">
        <v>0</v>
      </c>
      <c r="K114" s="111">
        <v>50531.73</v>
      </c>
      <c r="L114" s="111">
        <v>365.54</v>
      </c>
      <c r="M114" s="111">
        <v>0</v>
      </c>
      <c r="N114" s="111">
        <v>0</v>
      </c>
      <c r="O114" s="111">
        <v>0</v>
      </c>
      <c r="P114" s="111">
        <v>365.54</v>
      </c>
      <c r="Q114" s="111">
        <v>0</v>
      </c>
      <c r="R114" s="111">
        <v>0</v>
      </c>
      <c r="S114" s="111">
        <v>50166.19</v>
      </c>
      <c r="T114" s="111">
        <v>0</v>
      </c>
      <c r="U114" s="111">
        <v>433.73</v>
      </c>
      <c r="V114" s="111">
        <v>0</v>
      </c>
      <c r="W114" s="111">
        <v>0</v>
      </c>
      <c r="X114" s="111">
        <v>433.73</v>
      </c>
      <c r="Y114" s="111">
        <v>0</v>
      </c>
      <c r="Z114" s="111">
        <v>0</v>
      </c>
      <c r="AA114" s="111">
        <v>0</v>
      </c>
      <c r="AB114" s="111">
        <v>193.65</v>
      </c>
      <c r="AC114" s="111">
        <v>0</v>
      </c>
      <c r="AD114" s="111">
        <v>0</v>
      </c>
      <c r="AE114" s="111">
        <v>0</v>
      </c>
      <c r="AF114" s="111">
        <v>0</v>
      </c>
      <c r="AG114" s="111">
        <v>0</v>
      </c>
      <c r="AH114" s="111">
        <v>111.33</v>
      </c>
      <c r="AI114" s="111">
        <v>19.48</v>
      </c>
      <c r="AJ114" s="111">
        <v>0</v>
      </c>
      <c r="AK114" s="111">
        <v>0</v>
      </c>
      <c r="AL114" s="111">
        <v>0</v>
      </c>
      <c r="AM114" s="111">
        <v>0</v>
      </c>
      <c r="AN114" s="111">
        <v>0</v>
      </c>
      <c r="AO114" s="111">
        <v>0</v>
      </c>
      <c r="AP114" s="111">
        <v>0</v>
      </c>
      <c r="AQ114" s="111">
        <v>2.3E-2</v>
      </c>
      <c r="AR114" s="111">
        <v>0</v>
      </c>
      <c r="AS114" s="111">
        <v>0</v>
      </c>
      <c r="AT114" s="111">
        <v>0</v>
      </c>
      <c r="AU114" s="111">
        <f t="shared" si="1"/>
        <v>1123.7530000000002</v>
      </c>
      <c r="AV114" s="111">
        <v>0</v>
      </c>
      <c r="AW114" s="111">
        <v>0</v>
      </c>
      <c r="AX114" s="112">
        <v>102</v>
      </c>
      <c r="AY114" s="112">
        <v>360</v>
      </c>
      <c r="AZ114" s="111">
        <v>358921.35230000003</v>
      </c>
      <c r="BA114" s="111">
        <v>88825</v>
      </c>
      <c r="BB114" s="113">
        <v>77</v>
      </c>
      <c r="BC114" s="113">
        <v>43.487718885448899</v>
      </c>
      <c r="BD114" s="113">
        <v>10.3</v>
      </c>
      <c r="BE114" s="113"/>
      <c r="BF114" s="109" t="s">
        <v>412</v>
      </c>
      <c r="BG114" s="106"/>
      <c r="BH114" s="109" t="s">
        <v>454</v>
      </c>
      <c r="BI114" s="109" t="s">
        <v>455</v>
      </c>
      <c r="BJ114" s="109" t="s">
        <v>523</v>
      </c>
      <c r="BK114" s="109" t="s">
        <v>139</v>
      </c>
      <c r="BL114" s="107" t="s">
        <v>11</v>
      </c>
      <c r="BM114" s="113">
        <v>398554.82803109998</v>
      </c>
      <c r="BN114" s="107" t="s">
        <v>339</v>
      </c>
      <c r="BO114" s="113"/>
      <c r="BP114" s="114">
        <v>37393</v>
      </c>
      <c r="BQ114" s="114">
        <v>48351</v>
      </c>
      <c r="BR114" s="113">
        <v>0</v>
      </c>
      <c r="BS114" s="113">
        <v>193.65</v>
      </c>
      <c r="BT114" s="113">
        <v>0</v>
      </c>
    </row>
    <row r="115" spans="1:72" s="94" customFormat="1" ht="18.2" customHeight="1" x14ac:dyDescent="0.15">
      <c r="A115" s="97">
        <v>113</v>
      </c>
      <c r="B115" s="98" t="s">
        <v>158</v>
      </c>
      <c r="C115" s="98" t="s">
        <v>411</v>
      </c>
      <c r="D115" s="99">
        <v>45261</v>
      </c>
      <c r="E115" s="100" t="s">
        <v>220</v>
      </c>
      <c r="F115" s="101">
        <v>0</v>
      </c>
      <c r="G115" s="101">
        <v>0</v>
      </c>
      <c r="H115" s="102">
        <v>57192.75</v>
      </c>
      <c r="I115" s="102">
        <v>0</v>
      </c>
      <c r="J115" s="102">
        <v>0</v>
      </c>
      <c r="K115" s="102">
        <v>57192.75</v>
      </c>
      <c r="L115" s="102">
        <v>350.88</v>
      </c>
      <c r="M115" s="102">
        <v>0</v>
      </c>
      <c r="N115" s="102">
        <v>0</v>
      </c>
      <c r="O115" s="102">
        <v>0</v>
      </c>
      <c r="P115" s="102">
        <v>350.88</v>
      </c>
      <c r="Q115" s="102">
        <v>0</v>
      </c>
      <c r="R115" s="102">
        <v>0</v>
      </c>
      <c r="S115" s="102">
        <v>56841.87</v>
      </c>
      <c r="T115" s="102">
        <v>0</v>
      </c>
      <c r="U115" s="102">
        <v>495.4</v>
      </c>
      <c r="V115" s="102">
        <v>0</v>
      </c>
      <c r="W115" s="102">
        <v>0</v>
      </c>
      <c r="X115" s="102">
        <v>495.4</v>
      </c>
      <c r="Y115" s="102">
        <v>0</v>
      </c>
      <c r="Z115" s="102">
        <v>0</v>
      </c>
      <c r="AA115" s="102">
        <v>0</v>
      </c>
      <c r="AB115" s="102">
        <v>0</v>
      </c>
      <c r="AC115" s="102">
        <v>0</v>
      </c>
      <c r="AD115" s="102">
        <v>0</v>
      </c>
      <c r="AE115" s="102">
        <v>0</v>
      </c>
      <c r="AF115" s="102">
        <v>0</v>
      </c>
      <c r="AG115" s="102">
        <v>0</v>
      </c>
      <c r="AH115" s="102">
        <v>0</v>
      </c>
      <c r="AI115" s="102">
        <v>0</v>
      </c>
      <c r="AJ115" s="102">
        <v>189.75</v>
      </c>
      <c r="AK115" s="102">
        <v>0</v>
      </c>
      <c r="AL115" s="102">
        <v>0</v>
      </c>
      <c r="AM115" s="102">
        <v>0</v>
      </c>
      <c r="AN115" s="102">
        <v>0</v>
      </c>
      <c r="AO115" s="102">
        <v>116.5</v>
      </c>
      <c r="AP115" s="102">
        <v>23.26</v>
      </c>
      <c r="AQ115" s="102">
        <v>0</v>
      </c>
      <c r="AR115" s="102">
        <v>0</v>
      </c>
      <c r="AS115" s="102">
        <v>7.0486999999999994E-2</v>
      </c>
      <c r="AT115" s="102">
        <v>0</v>
      </c>
      <c r="AU115" s="102">
        <f t="shared" si="1"/>
        <v>1175.719513</v>
      </c>
      <c r="AV115" s="102">
        <v>0</v>
      </c>
      <c r="AW115" s="102">
        <v>0</v>
      </c>
      <c r="AX115" s="103">
        <v>104</v>
      </c>
      <c r="AY115" s="103">
        <v>360</v>
      </c>
      <c r="AZ115" s="102">
        <v>432000.56410000002</v>
      </c>
      <c r="BA115" s="102">
        <v>94050</v>
      </c>
      <c r="BB115" s="104">
        <v>68</v>
      </c>
      <c r="BC115" s="104">
        <v>41.097790111642702</v>
      </c>
      <c r="BD115" s="104">
        <v>10.3</v>
      </c>
      <c r="BE115" s="104"/>
      <c r="BF115" s="100" t="s">
        <v>412</v>
      </c>
      <c r="BG115" s="97"/>
      <c r="BH115" s="100" t="s">
        <v>454</v>
      </c>
      <c r="BI115" s="100" t="s">
        <v>455</v>
      </c>
      <c r="BJ115" s="100" t="s">
        <v>558</v>
      </c>
      <c r="BK115" s="100" t="s">
        <v>139</v>
      </c>
      <c r="BL115" s="98" t="s">
        <v>11</v>
      </c>
      <c r="BM115" s="104">
        <v>451591.03617029998</v>
      </c>
      <c r="BN115" s="98" t="s">
        <v>339</v>
      </c>
      <c r="BO115" s="104"/>
      <c r="BP115" s="105">
        <v>37411</v>
      </c>
      <c r="BQ115" s="105">
        <v>48369</v>
      </c>
      <c r="BR115" s="104">
        <v>329.51</v>
      </c>
      <c r="BS115" s="104">
        <v>189.75</v>
      </c>
      <c r="BT115" s="104">
        <v>0</v>
      </c>
    </row>
    <row r="116" spans="1:72" s="94" customFormat="1" ht="18.2" customHeight="1" x14ac:dyDescent="0.15">
      <c r="A116" s="106">
        <v>114</v>
      </c>
      <c r="B116" s="107" t="s">
        <v>158</v>
      </c>
      <c r="C116" s="107" t="s">
        <v>411</v>
      </c>
      <c r="D116" s="108">
        <v>45261</v>
      </c>
      <c r="E116" s="109" t="s">
        <v>221</v>
      </c>
      <c r="F116" s="110">
        <v>167</v>
      </c>
      <c r="G116" s="110">
        <v>166</v>
      </c>
      <c r="H116" s="111">
        <v>105088.65</v>
      </c>
      <c r="I116" s="111">
        <v>145021.07999999999</v>
      </c>
      <c r="J116" s="111">
        <v>0</v>
      </c>
      <c r="K116" s="111">
        <v>250109.73</v>
      </c>
      <c r="L116" s="111">
        <v>1675.82</v>
      </c>
      <c r="M116" s="111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0</v>
      </c>
      <c r="S116" s="111">
        <v>250109.73</v>
      </c>
      <c r="T116" s="111">
        <v>290138.14</v>
      </c>
      <c r="U116" s="111">
        <v>939.54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291077.68</v>
      </c>
      <c r="AB116" s="111">
        <v>0</v>
      </c>
      <c r="AC116" s="111">
        <v>0</v>
      </c>
      <c r="AD116" s="111">
        <v>0</v>
      </c>
      <c r="AE116" s="111">
        <v>0</v>
      </c>
      <c r="AF116" s="111">
        <v>0</v>
      </c>
      <c r="AG116" s="111">
        <v>0</v>
      </c>
      <c r="AH116" s="111">
        <v>0</v>
      </c>
      <c r="AI116" s="111">
        <v>0</v>
      </c>
      <c r="AJ116" s="111">
        <v>0</v>
      </c>
      <c r="AK116" s="111">
        <v>0</v>
      </c>
      <c r="AL116" s="111">
        <v>0</v>
      </c>
      <c r="AM116" s="111">
        <v>0</v>
      </c>
      <c r="AN116" s="111">
        <v>0</v>
      </c>
      <c r="AO116" s="111">
        <v>0</v>
      </c>
      <c r="AP116" s="111">
        <v>0</v>
      </c>
      <c r="AQ116" s="111">
        <v>0</v>
      </c>
      <c r="AR116" s="111">
        <v>0</v>
      </c>
      <c r="AS116" s="111">
        <v>0</v>
      </c>
      <c r="AT116" s="111">
        <v>0</v>
      </c>
      <c r="AU116" s="111">
        <f t="shared" si="1"/>
        <v>0</v>
      </c>
      <c r="AV116" s="111">
        <v>146696.9</v>
      </c>
      <c r="AW116" s="111">
        <v>291077.68</v>
      </c>
      <c r="AX116" s="112">
        <v>50</v>
      </c>
      <c r="AY116" s="112">
        <v>300</v>
      </c>
      <c r="AZ116" s="111">
        <v>854638.53</v>
      </c>
      <c r="BA116" s="111">
        <v>272247.15000000002</v>
      </c>
      <c r="BB116" s="113">
        <v>80</v>
      </c>
      <c r="BC116" s="113">
        <v>73.494904905340604</v>
      </c>
      <c r="BD116" s="113">
        <v>10.73</v>
      </c>
      <c r="BE116" s="113"/>
      <c r="BF116" s="109" t="s">
        <v>412</v>
      </c>
      <c r="BG116" s="106"/>
      <c r="BH116" s="109" t="s">
        <v>454</v>
      </c>
      <c r="BI116" s="109" t="s">
        <v>455</v>
      </c>
      <c r="BJ116" s="109" t="s">
        <v>559</v>
      </c>
      <c r="BK116" s="109" t="s">
        <v>416</v>
      </c>
      <c r="BL116" s="107" t="s">
        <v>11</v>
      </c>
      <c r="BM116" s="113">
        <v>1987044.2708337</v>
      </c>
      <c r="BN116" s="107" t="s">
        <v>339</v>
      </c>
      <c r="BO116" s="113"/>
      <c r="BP116" s="114">
        <v>37638</v>
      </c>
      <c r="BQ116" s="114">
        <v>46769</v>
      </c>
      <c r="BR116" s="113">
        <v>142344.28</v>
      </c>
      <c r="BS116" s="113">
        <v>445</v>
      </c>
      <c r="BT116" s="113">
        <v>45.57</v>
      </c>
    </row>
    <row r="117" spans="1:72" s="94" customFormat="1" ht="18.2" customHeight="1" x14ac:dyDescent="0.15">
      <c r="A117" s="97">
        <v>115</v>
      </c>
      <c r="B117" s="98" t="s">
        <v>158</v>
      </c>
      <c r="C117" s="98" t="s">
        <v>411</v>
      </c>
      <c r="D117" s="99">
        <v>45261</v>
      </c>
      <c r="E117" s="100" t="s">
        <v>222</v>
      </c>
      <c r="F117" s="101">
        <v>150</v>
      </c>
      <c r="G117" s="101">
        <v>149</v>
      </c>
      <c r="H117" s="102">
        <v>44971.17</v>
      </c>
      <c r="I117" s="102">
        <v>58696.43</v>
      </c>
      <c r="J117" s="102">
        <v>0</v>
      </c>
      <c r="K117" s="102">
        <v>103667.6</v>
      </c>
      <c r="L117" s="102">
        <v>692.2</v>
      </c>
      <c r="M117" s="102">
        <v>0</v>
      </c>
      <c r="N117" s="102">
        <v>0</v>
      </c>
      <c r="O117" s="102">
        <v>0</v>
      </c>
      <c r="P117" s="102">
        <v>0</v>
      </c>
      <c r="Q117" s="102">
        <v>0</v>
      </c>
      <c r="R117" s="102">
        <v>0</v>
      </c>
      <c r="S117" s="102">
        <v>103667.6</v>
      </c>
      <c r="T117" s="102">
        <v>102020.01</v>
      </c>
      <c r="U117" s="102">
        <v>380.33</v>
      </c>
      <c r="V117" s="102">
        <v>0</v>
      </c>
      <c r="W117" s="102">
        <v>0</v>
      </c>
      <c r="X117" s="102">
        <v>0</v>
      </c>
      <c r="Y117" s="102">
        <v>0</v>
      </c>
      <c r="Z117" s="102">
        <v>0</v>
      </c>
      <c r="AA117" s="102">
        <v>102400.34</v>
      </c>
      <c r="AB117" s="102">
        <v>0</v>
      </c>
      <c r="AC117" s="102">
        <v>0</v>
      </c>
      <c r="AD117" s="102">
        <v>0</v>
      </c>
      <c r="AE117" s="102">
        <v>0</v>
      </c>
      <c r="AF117" s="102">
        <v>0</v>
      </c>
      <c r="AG117" s="102">
        <v>0</v>
      </c>
      <c r="AH117" s="102">
        <v>0</v>
      </c>
      <c r="AI117" s="102">
        <v>0</v>
      </c>
      <c r="AJ117" s="102">
        <v>0</v>
      </c>
      <c r="AK117" s="102">
        <v>0</v>
      </c>
      <c r="AL117" s="102">
        <v>0</v>
      </c>
      <c r="AM117" s="102">
        <v>0</v>
      </c>
      <c r="AN117" s="102">
        <v>0</v>
      </c>
      <c r="AO117" s="102">
        <v>0</v>
      </c>
      <c r="AP117" s="102">
        <v>0</v>
      </c>
      <c r="AQ117" s="102">
        <v>0</v>
      </c>
      <c r="AR117" s="102">
        <v>0</v>
      </c>
      <c r="AS117" s="102">
        <v>0</v>
      </c>
      <c r="AT117" s="102">
        <v>0</v>
      </c>
      <c r="AU117" s="102">
        <f t="shared" si="1"/>
        <v>0</v>
      </c>
      <c r="AV117" s="102">
        <v>59388.63</v>
      </c>
      <c r="AW117" s="102">
        <v>102400.34</v>
      </c>
      <c r="AX117" s="103">
        <v>52</v>
      </c>
      <c r="AY117" s="103">
        <v>300</v>
      </c>
      <c r="AZ117" s="102">
        <v>542947.60120000003</v>
      </c>
      <c r="BA117" s="102">
        <v>116668.3</v>
      </c>
      <c r="BB117" s="104">
        <v>70</v>
      </c>
      <c r="BC117" s="104">
        <v>62.199689204351102</v>
      </c>
      <c r="BD117" s="104">
        <v>10.15</v>
      </c>
      <c r="BE117" s="104"/>
      <c r="BF117" s="100" t="s">
        <v>412</v>
      </c>
      <c r="BG117" s="97"/>
      <c r="BH117" s="100" t="s">
        <v>454</v>
      </c>
      <c r="BI117" s="100" t="s">
        <v>455</v>
      </c>
      <c r="BJ117" s="100" t="s">
        <v>560</v>
      </c>
      <c r="BK117" s="100" t="s">
        <v>416</v>
      </c>
      <c r="BL117" s="98" t="s">
        <v>11</v>
      </c>
      <c r="BM117" s="104">
        <v>823606.94504400005</v>
      </c>
      <c r="BN117" s="98" t="s">
        <v>339</v>
      </c>
      <c r="BO117" s="104"/>
      <c r="BP117" s="105">
        <v>37704</v>
      </c>
      <c r="BQ117" s="105">
        <v>46836</v>
      </c>
      <c r="BR117" s="104">
        <v>44169.81</v>
      </c>
      <c r="BS117" s="104">
        <v>108.05</v>
      </c>
      <c r="BT117" s="104">
        <v>45.21</v>
      </c>
    </row>
    <row r="118" spans="1:72" s="94" customFormat="1" ht="18.2" customHeight="1" x14ac:dyDescent="0.15">
      <c r="A118" s="106">
        <v>116</v>
      </c>
      <c r="B118" s="107" t="s">
        <v>158</v>
      </c>
      <c r="C118" s="107" t="s">
        <v>411</v>
      </c>
      <c r="D118" s="108">
        <v>45261</v>
      </c>
      <c r="E118" s="109" t="s">
        <v>561</v>
      </c>
      <c r="F118" s="110">
        <v>0</v>
      </c>
      <c r="G118" s="110">
        <v>0</v>
      </c>
      <c r="H118" s="111">
        <v>39382.480000000003</v>
      </c>
      <c r="I118" s="111">
        <v>0</v>
      </c>
      <c r="J118" s="111">
        <v>0</v>
      </c>
      <c r="K118" s="111">
        <v>39382.480000000003</v>
      </c>
      <c r="L118" s="111">
        <v>369.44</v>
      </c>
      <c r="M118" s="111">
        <v>0</v>
      </c>
      <c r="N118" s="111">
        <v>0</v>
      </c>
      <c r="O118" s="111">
        <v>0</v>
      </c>
      <c r="P118" s="111">
        <v>369.44</v>
      </c>
      <c r="Q118" s="111">
        <v>1.44</v>
      </c>
      <c r="R118" s="111">
        <v>0</v>
      </c>
      <c r="S118" s="111">
        <v>39011.599999999999</v>
      </c>
      <c r="T118" s="111">
        <v>0</v>
      </c>
      <c r="U118" s="111">
        <v>331.46</v>
      </c>
      <c r="V118" s="111">
        <v>0</v>
      </c>
      <c r="W118" s="111">
        <v>0</v>
      </c>
      <c r="X118" s="111">
        <v>331.46</v>
      </c>
      <c r="Y118" s="111">
        <v>0</v>
      </c>
      <c r="Z118" s="111">
        <v>0</v>
      </c>
      <c r="AA118" s="111">
        <v>0</v>
      </c>
      <c r="AB118" s="111">
        <v>106.08</v>
      </c>
      <c r="AC118" s="111">
        <v>0</v>
      </c>
      <c r="AD118" s="111">
        <v>0</v>
      </c>
      <c r="AE118" s="111">
        <v>0</v>
      </c>
      <c r="AF118" s="111">
        <v>0</v>
      </c>
      <c r="AG118" s="111">
        <v>0</v>
      </c>
      <c r="AH118" s="111">
        <v>94.15</v>
      </c>
      <c r="AI118" s="111">
        <v>49.28</v>
      </c>
      <c r="AJ118" s="111">
        <v>0</v>
      </c>
      <c r="AK118" s="111">
        <v>0</v>
      </c>
      <c r="AL118" s="111">
        <v>0</v>
      </c>
      <c r="AM118" s="111">
        <v>0</v>
      </c>
      <c r="AN118" s="111">
        <v>0</v>
      </c>
      <c r="AO118" s="111">
        <v>0</v>
      </c>
      <c r="AP118" s="111">
        <v>0</v>
      </c>
      <c r="AQ118" s="111">
        <v>0</v>
      </c>
      <c r="AR118" s="111">
        <v>0</v>
      </c>
      <c r="AS118" s="111">
        <v>0.94780299999999995</v>
      </c>
      <c r="AT118" s="111">
        <v>0</v>
      </c>
      <c r="AU118" s="111">
        <f t="shared" si="1"/>
        <v>950.90219700000011</v>
      </c>
      <c r="AV118" s="111">
        <v>0</v>
      </c>
      <c r="AW118" s="111">
        <v>0</v>
      </c>
      <c r="AX118" s="112">
        <v>78</v>
      </c>
      <c r="AY118" s="112">
        <v>360</v>
      </c>
      <c r="AZ118" s="111">
        <v>244810.984</v>
      </c>
      <c r="BA118" s="111">
        <v>79200</v>
      </c>
      <c r="BB118" s="113">
        <v>90</v>
      </c>
      <c r="BC118" s="113">
        <v>44.331363636363598</v>
      </c>
      <c r="BD118" s="113">
        <v>10.1</v>
      </c>
      <c r="BE118" s="113"/>
      <c r="BF118" s="109" t="s">
        <v>412</v>
      </c>
      <c r="BG118" s="106"/>
      <c r="BH118" s="109" t="s">
        <v>422</v>
      </c>
      <c r="BI118" s="109" t="s">
        <v>423</v>
      </c>
      <c r="BJ118" s="109" t="s">
        <v>428</v>
      </c>
      <c r="BK118" s="109" t="s">
        <v>139</v>
      </c>
      <c r="BL118" s="107" t="s">
        <v>11</v>
      </c>
      <c r="BM118" s="113">
        <v>309935.06840400002</v>
      </c>
      <c r="BN118" s="107" t="s">
        <v>339</v>
      </c>
      <c r="BO118" s="113"/>
      <c r="BP118" s="114">
        <v>36669</v>
      </c>
      <c r="BQ118" s="114">
        <v>47626</v>
      </c>
      <c r="BR118" s="113">
        <v>0</v>
      </c>
      <c r="BS118" s="113">
        <v>106.08</v>
      </c>
      <c r="BT118" s="113">
        <v>0</v>
      </c>
    </row>
    <row r="119" spans="1:72" s="94" customFormat="1" ht="18.2" customHeight="1" x14ac:dyDescent="0.15">
      <c r="A119" s="97">
        <v>117</v>
      </c>
      <c r="B119" s="98" t="s">
        <v>158</v>
      </c>
      <c r="C119" s="98" t="s">
        <v>411</v>
      </c>
      <c r="D119" s="99">
        <v>45261</v>
      </c>
      <c r="E119" s="100" t="s">
        <v>223</v>
      </c>
      <c r="F119" s="101">
        <v>183</v>
      </c>
      <c r="G119" s="101">
        <v>182</v>
      </c>
      <c r="H119" s="102">
        <v>40323.339999999997</v>
      </c>
      <c r="I119" s="102">
        <v>33686.019999999997</v>
      </c>
      <c r="J119" s="102">
        <v>0</v>
      </c>
      <c r="K119" s="102">
        <v>74009.36</v>
      </c>
      <c r="L119" s="102">
        <v>361.54</v>
      </c>
      <c r="M119" s="102">
        <v>0</v>
      </c>
      <c r="N119" s="102">
        <v>0</v>
      </c>
      <c r="O119" s="102">
        <v>0</v>
      </c>
      <c r="P119" s="102">
        <v>0</v>
      </c>
      <c r="Q119" s="102">
        <v>0</v>
      </c>
      <c r="R119" s="102">
        <v>0</v>
      </c>
      <c r="S119" s="102">
        <v>74009.36</v>
      </c>
      <c r="T119" s="102">
        <v>94202.81</v>
      </c>
      <c r="U119" s="102">
        <v>339.36</v>
      </c>
      <c r="V119" s="102">
        <v>0</v>
      </c>
      <c r="W119" s="102">
        <v>0</v>
      </c>
      <c r="X119" s="102">
        <v>0</v>
      </c>
      <c r="Y119" s="102">
        <v>0</v>
      </c>
      <c r="Z119" s="102">
        <v>0</v>
      </c>
      <c r="AA119" s="102">
        <v>94542.17</v>
      </c>
      <c r="AB119" s="102">
        <v>0</v>
      </c>
      <c r="AC119" s="102">
        <v>0</v>
      </c>
      <c r="AD119" s="102">
        <v>0</v>
      </c>
      <c r="AE119" s="102">
        <v>0</v>
      </c>
      <c r="AF119" s="102">
        <v>0</v>
      </c>
      <c r="AG119" s="102">
        <v>0</v>
      </c>
      <c r="AH119" s="102">
        <v>0</v>
      </c>
      <c r="AI119" s="102">
        <v>0</v>
      </c>
      <c r="AJ119" s="102">
        <v>0</v>
      </c>
      <c r="AK119" s="102">
        <v>0</v>
      </c>
      <c r="AL119" s="102">
        <v>0</v>
      </c>
      <c r="AM119" s="102">
        <v>0</v>
      </c>
      <c r="AN119" s="102">
        <v>0</v>
      </c>
      <c r="AO119" s="102">
        <v>0</v>
      </c>
      <c r="AP119" s="102">
        <v>0</v>
      </c>
      <c r="AQ119" s="102">
        <v>0</v>
      </c>
      <c r="AR119" s="102">
        <v>0</v>
      </c>
      <c r="AS119" s="102">
        <v>0</v>
      </c>
      <c r="AT119" s="102">
        <v>0</v>
      </c>
      <c r="AU119" s="102">
        <f t="shared" si="1"/>
        <v>0</v>
      </c>
      <c r="AV119" s="102">
        <v>34047.56</v>
      </c>
      <c r="AW119" s="102">
        <v>94542.17</v>
      </c>
      <c r="AX119" s="103">
        <v>79</v>
      </c>
      <c r="AY119" s="103">
        <v>360</v>
      </c>
      <c r="AZ119" s="102">
        <v>245403.04800000001</v>
      </c>
      <c r="BA119" s="102">
        <v>79200</v>
      </c>
      <c r="BB119" s="104">
        <v>90</v>
      </c>
      <c r="BC119" s="104">
        <v>84.101545454545501</v>
      </c>
      <c r="BD119" s="104">
        <v>10.1</v>
      </c>
      <c r="BE119" s="104"/>
      <c r="BF119" s="100" t="s">
        <v>412</v>
      </c>
      <c r="BG119" s="97"/>
      <c r="BH119" s="100" t="s">
        <v>422</v>
      </c>
      <c r="BI119" s="100" t="s">
        <v>423</v>
      </c>
      <c r="BJ119" s="100" t="s">
        <v>428</v>
      </c>
      <c r="BK119" s="100" t="s">
        <v>416</v>
      </c>
      <c r="BL119" s="98" t="s">
        <v>11</v>
      </c>
      <c r="BM119" s="104">
        <v>587981.42229839996</v>
      </c>
      <c r="BN119" s="98" t="s">
        <v>339</v>
      </c>
      <c r="BO119" s="104"/>
      <c r="BP119" s="105">
        <v>36691</v>
      </c>
      <c r="BQ119" s="105">
        <v>47648</v>
      </c>
      <c r="BR119" s="104">
        <v>48837.73</v>
      </c>
      <c r="BS119" s="104">
        <v>106.06</v>
      </c>
      <c r="BT119" s="104">
        <v>45.86</v>
      </c>
    </row>
    <row r="120" spans="1:72" s="94" customFormat="1" ht="18.2" customHeight="1" x14ac:dyDescent="0.15">
      <c r="A120" s="106">
        <v>118</v>
      </c>
      <c r="B120" s="107" t="s">
        <v>158</v>
      </c>
      <c r="C120" s="107" t="s">
        <v>411</v>
      </c>
      <c r="D120" s="108">
        <v>45261</v>
      </c>
      <c r="E120" s="109" t="s">
        <v>562</v>
      </c>
      <c r="F120" s="110">
        <v>1</v>
      </c>
      <c r="G120" s="110">
        <v>1</v>
      </c>
      <c r="H120" s="111">
        <v>39848.47</v>
      </c>
      <c r="I120" s="111">
        <v>716.02</v>
      </c>
      <c r="J120" s="111">
        <v>0</v>
      </c>
      <c r="K120" s="111">
        <v>40564.49</v>
      </c>
      <c r="L120" s="111">
        <v>362.53</v>
      </c>
      <c r="M120" s="111">
        <v>0</v>
      </c>
      <c r="N120" s="111">
        <v>0</v>
      </c>
      <c r="O120" s="111">
        <v>359.51</v>
      </c>
      <c r="P120" s="111">
        <v>0</v>
      </c>
      <c r="Q120" s="111">
        <v>0</v>
      </c>
      <c r="R120" s="111">
        <v>0</v>
      </c>
      <c r="S120" s="111">
        <v>40204.980000000003</v>
      </c>
      <c r="T120" s="111">
        <v>685.78</v>
      </c>
      <c r="U120" s="111">
        <v>338.37</v>
      </c>
      <c r="V120" s="111">
        <v>0</v>
      </c>
      <c r="W120" s="111">
        <v>341.39</v>
      </c>
      <c r="X120" s="111">
        <v>0</v>
      </c>
      <c r="Y120" s="111">
        <v>0</v>
      </c>
      <c r="Z120" s="111">
        <v>0</v>
      </c>
      <c r="AA120" s="111">
        <v>682.76</v>
      </c>
      <c r="AB120" s="111">
        <v>0</v>
      </c>
      <c r="AC120" s="111">
        <v>0</v>
      </c>
      <c r="AD120" s="111">
        <v>0</v>
      </c>
      <c r="AE120" s="111">
        <v>0</v>
      </c>
      <c r="AF120" s="111">
        <v>0</v>
      </c>
      <c r="AG120" s="111">
        <v>0</v>
      </c>
      <c r="AH120" s="111">
        <v>0</v>
      </c>
      <c r="AI120" s="111">
        <v>0</v>
      </c>
      <c r="AJ120" s="111">
        <v>106.06</v>
      </c>
      <c r="AK120" s="111">
        <v>0</v>
      </c>
      <c r="AL120" s="111">
        <v>0</v>
      </c>
      <c r="AM120" s="111">
        <v>0.25</v>
      </c>
      <c r="AN120" s="111">
        <v>0</v>
      </c>
      <c r="AO120" s="111">
        <v>94.15</v>
      </c>
      <c r="AP120" s="111">
        <v>48.85</v>
      </c>
      <c r="AQ120" s="111">
        <v>0</v>
      </c>
      <c r="AR120" s="111">
        <v>0</v>
      </c>
      <c r="AS120" s="111">
        <v>1.2589999999999999E-3</v>
      </c>
      <c r="AT120" s="111">
        <v>0</v>
      </c>
      <c r="AU120" s="111">
        <f t="shared" si="1"/>
        <v>950.20874100000003</v>
      </c>
      <c r="AV120" s="111">
        <v>719.04</v>
      </c>
      <c r="AW120" s="111">
        <v>682.76</v>
      </c>
      <c r="AX120" s="112">
        <v>79</v>
      </c>
      <c r="AY120" s="112">
        <v>360</v>
      </c>
      <c r="AZ120" s="111">
        <v>245940.728</v>
      </c>
      <c r="BA120" s="111">
        <v>79200</v>
      </c>
      <c r="BB120" s="113">
        <v>90</v>
      </c>
      <c r="BC120" s="113">
        <v>45.6874772727273</v>
      </c>
      <c r="BD120" s="113">
        <v>10.1</v>
      </c>
      <c r="BE120" s="113"/>
      <c r="BF120" s="109" t="s">
        <v>412</v>
      </c>
      <c r="BG120" s="106"/>
      <c r="BH120" s="109" t="s">
        <v>422</v>
      </c>
      <c r="BI120" s="109" t="s">
        <v>423</v>
      </c>
      <c r="BJ120" s="109" t="s">
        <v>428</v>
      </c>
      <c r="BK120" s="109" t="s">
        <v>434</v>
      </c>
      <c r="BL120" s="107" t="s">
        <v>11</v>
      </c>
      <c r="BM120" s="113">
        <v>319416.1025562</v>
      </c>
      <c r="BN120" s="107" t="s">
        <v>339</v>
      </c>
      <c r="BO120" s="113"/>
      <c r="BP120" s="114">
        <v>36705</v>
      </c>
      <c r="BQ120" s="114">
        <v>47662</v>
      </c>
      <c r="BR120" s="113">
        <v>589.64</v>
      </c>
      <c r="BS120" s="113">
        <v>106.06</v>
      </c>
      <c r="BT120" s="113">
        <v>45.76</v>
      </c>
    </row>
    <row r="121" spans="1:72" s="94" customFormat="1" ht="18.2" customHeight="1" x14ac:dyDescent="0.15">
      <c r="A121" s="97">
        <v>119</v>
      </c>
      <c r="B121" s="98" t="s">
        <v>158</v>
      </c>
      <c r="C121" s="98" t="s">
        <v>411</v>
      </c>
      <c r="D121" s="99">
        <v>45261</v>
      </c>
      <c r="E121" s="100" t="s">
        <v>224</v>
      </c>
      <c r="F121" s="101">
        <v>145</v>
      </c>
      <c r="G121" s="101">
        <v>144</v>
      </c>
      <c r="H121" s="102">
        <v>44242.38</v>
      </c>
      <c r="I121" s="102">
        <v>34646.089999999997</v>
      </c>
      <c r="J121" s="102">
        <v>0</v>
      </c>
      <c r="K121" s="102">
        <v>78888.47</v>
      </c>
      <c r="L121" s="102">
        <v>416.63</v>
      </c>
      <c r="M121" s="102">
        <v>0</v>
      </c>
      <c r="N121" s="102">
        <v>0</v>
      </c>
      <c r="O121" s="102">
        <v>0</v>
      </c>
      <c r="P121" s="102">
        <v>0</v>
      </c>
      <c r="Q121" s="102">
        <v>0</v>
      </c>
      <c r="R121" s="102">
        <v>0</v>
      </c>
      <c r="S121" s="102">
        <v>78888.47</v>
      </c>
      <c r="T121" s="102">
        <v>80289.61</v>
      </c>
      <c r="U121" s="102">
        <v>376.03</v>
      </c>
      <c r="V121" s="102">
        <v>0</v>
      </c>
      <c r="W121" s="102">
        <v>0</v>
      </c>
      <c r="X121" s="102">
        <v>0</v>
      </c>
      <c r="Y121" s="102">
        <v>0</v>
      </c>
      <c r="Z121" s="102">
        <v>0</v>
      </c>
      <c r="AA121" s="102">
        <v>80665.64</v>
      </c>
      <c r="AB121" s="102">
        <v>0</v>
      </c>
      <c r="AC121" s="102">
        <v>0</v>
      </c>
      <c r="AD121" s="102">
        <v>0</v>
      </c>
      <c r="AE121" s="102">
        <v>0</v>
      </c>
      <c r="AF121" s="102">
        <v>0</v>
      </c>
      <c r="AG121" s="102">
        <v>0</v>
      </c>
      <c r="AH121" s="102">
        <v>0</v>
      </c>
      <c r="AI121" s="102">
        <v>0</v>
      </c>
      <c r="AJ121" s="102">
        <v>0</v>
      </c>
      <c r="AK121" s="102">
        <v>0</v>
      </c>
      <c r="AL121" s="102">
        <v>0</v>
      </c>
      <c r="AM121" s="102">
        <v>0</v>
      </c>
      <c r="AN121" s="102">
        <v>0</v>
      </c>
      <c r="AO121" s="102">
        <v>0</v>
      </c>
      <c r="AP121" s="102">
        <v>0</v>
      </c>
      <c r="AQ121" s="102">
        <v>0</v>
      </c>
      <c r="AR121" s="102">
        <v>0</v>
      </c>
      <c r="AS121" s="102">
        <v>0</v>
      </c>
      <c r="AT121" s="102">
        <v>0</v>
      </c>
      <c r="AU121" s="102">
        <f t="shared" si="1"/>
        <v>0</v>
      </c>
      <c r="AV121" s="102">
        <v>35062.720000000001</v>
      </c>
      <c r="AW121" s="102">
        <v>80665.64</v>
      </c>
      <c r="AX121" s="103">
        <v>76</v>
      </c>
      <c r="AY121" s="103">
        <v>360</v>
      </c>
      <c r="AZ121" s="102">
        <v>286767.9595</v>
      </c>
      <c r="BA121" s="102">
        <v>88825</v>
      </c>
      <c r="BB121" s="104">
        <v>85</v>
      </c>
      <c r="BC121" s="104">
        <v>75.491358851674605</v>
      </c>
      <c r="BD121" s="104">
        <v>10.199999999999999</v>
      </c>
      <c r="BE121" s="104"/>
      <c r="BF121" s="100" t="s">
        <v>412</v>
      </c>
      <c r="BG121" s="97"/>
      <c r="BH121" s="100" t="s">
        <v>422</v>
      </c>
      <c r="BI121" s="100" t="s">
        <v>423</v>
      </c>
      <c r="BJ121" s="100" t="s">
        <v>428</v>
      </c>
      <c r="BK121" s="100" t="s">
        <v>416</v>
      </c>
      <c r="BL121" s="98" t="s">
        <v>11</v>
      </c>
      <c r="BM121" s="104">
        <v>626744.43872430001</v>
      </c>
      <c r="BN121" s="98" t="s">
        <v>339</v>
      </c>
      <c r="BO121" s="104"/>
      <c r="BP121" s="105">
        <v>36594</v>
      </c>
      <c r="BQ121" s="105">
        <v>47551</v>
      </c>
      <c r="BR121" s="104">
        <v>45715.96</v>
      </c>
      <c r="BS121" s="104">
        <v>125.17</v>
      </c>
      <c r="BT121" s="104">
        <v>46.6</v>
      </c>
    </row>
    <row r="122" spans="1:72" s="94" customFormat="1" ht="18.2" customHeight="1" x14ac:dyDescent="0.15">
      <c r="A122" s="106">
        <v>120</v>
      </c>
      <c r="B122" s="107" t="s">
        <v>158</v>
      </c>
      <c r="C122" s="107" t="s">
        <v>411</v>
      </c>
      <c r="D122" s="108">
        <v>45261</v>
      </c>
      <c r="E122" s="109" t="s">
        <v>563</v>
      </c>
      <c r="F122" s="110">
        <v>13</v>
      </c>
      <c r="G122" s="110">
        <v>12</v>
      </c>
      <c r="H122" s="111">
        <v>44766.89</v>
      </c>
      <c r="I122" s="111">
        <v>5029.87</v>
      </c>
      <c r="J122" s="111">
        <v>0</v>
      </c>
      <c r="K122" s="111">
        <v>49796.76</v>
      </c>
      <c r="L122" s="111">
        <v>412.17</v>
      </c>
      <c r="M122" s="111">
        <v>0</v>
      </c>
      <c r="N122" s="111">
        <v>0</v>
      </c>
      <c r="O122" s="111">
        <v>0</v>
      </c>
      <c r="P122" s="111">
        <v>0</v>
      </c>
      <c r="Q122" s="111">
        <v>0</v>
      </c>
      <c r="R122" s="111">
        <v>0</v>
      </c>
      <c r="S122" s="111">
        <v>49796.76</v>
      </c>
      <c r="T122" s="111">
        <v>4831.97</v>
      </c>
      <c r="U122" s="111">
        <v>380.49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11">
        <v>5212.46</v>
      </c>
      <c r="AB122" s="111">
        <v>0</v>
      </c>
      <c r="AC122" s="111">
        <v>0</v>
      </c>
      <c r="AD122" s="111">
        <v>0</v>
      </c>
      <c r="AE122" s="111">
        <v>0</v>
      </c>
      <c r="AF122" s="111">
        <v>0</v>
      </c>
      <c r="AG122" s="111">
        <v>0</v>
      </c>
      <c r="AH122" s="111">
        <v>0</v>
      </c>
      <c r="AI122" s="111">
        <v>0</v>
      </c>
      <c r="AJ122" s="111">
        <v>0</v>
      </c>
      <c r="AK122" s="111">
        <v>0</v>
      </c>
      <c r="AL122" s="111">
        <v>0</v>
      </c>
      <c r="AM122" s="111">
        <v>0</v>
      </c>
      <c r="AN122" s="111">
        <v>0</v>
      </c>
      <c r="AO122" s="111">
        <v>0</v>
      </c>
      <c r="AP122" s="111">
        <v>0</v>
      </c>
      <c r="AQ122" s="111">
        <v>0</v>
      </c>
      <c r="AR122" s="111">
        <v>0</v>
      </c>
      <c r="AS122" s="111">
        <v>0</v>
      </c>
      <c r="AT122" s="111">
        <v>0</v>
      </c>
      <c r="AU122" s="111">
        <f t="shared" si="1"/>
        <v>0</v>
      </c>
      <c r="AV122" s="111">
        <v>5442.04</v>
      </c>
      <c r="AW122" s="111">
        <v>5212.46</v>
      </c>
      <c r="AX122" s="112">
        <v>81</v>
      </c>
      <c r="AY122" s="112">
        <v>360</v>
      </c>
      <c r="AZ122" s="111">
        <v>294805.47249999997</v>
      </c>
      <c r="BA122" s="111">
        <v>88825</v>
      </c>
      <c r="BB122" s="113">
        <v>85</v>
      </c>
      <c r="BC122" s="113">
        <v>47.6524019138756</v>
      </c>
      <c r="BD122" s="113">
        <v>10.199999999999999</v>
      </c>
      <c r="BE122" s="113"/>
      <c r="BF122" s="109" t="s">
        <v>412</v>
      </c>
      <c r="BG122" s="106"/>
      <c r="BH122" s="109" t="s">
        <v>422</v>
      </c>
      <c r="BI122" s="109" t="s">
        <v>423</v>
      </c>
      <c r="BJ122" s="109" t="s">
        <v>428</v>
      </c>
      <c r="BK122" s="109" t="s">
        <v>416</v>
      </c>
      <c r="BL122" s="107" t="s">
        <v>11</v>
      </c>
      <c r="BM122" s="113">
        <v>395619.82120439998</v>
      </c>
      <c r="BN122" s="107" t="s">
        <v>339</v>
      </c>
      <c r="BO122" s="113"/>
      <c r="BP122" s="114">
        <v>36767</v>
      </c>
      <c r="BQ122" s="114">
        <v>47724</v>
      </c>
      <c r="BR122" s="113">
        <v>4288.6000000000004</v>
      </c>
      <c r="BS122" s="113">
        <v>125.05</v>
      </c>
      <c r="BT122" s="113">
        <v>45.33</v>
      </c>
    </row>
    <row r="123" spans="1:72" s="94" customFormat="1" ht="18.2" customHeight="1" x14ac:dyDescent="0.15">
      <c r="A123" s="97">
        <v>121</v>
      </c>
      <c r="B123" s="98" t="s">
        <v>159</v>
      </c>
      <c r="C123" s="98" t="s">
        <v>411</v>
      </c>
      <c r="D123" s="99">
        <v>45261</v>
      </c>
      <c r="E123" s="100" t="s">
        <v>61</v>
      </c>
      <c r="F123" s="101">
        <v>0</v>
      </c>
      <c r="G123" s="101">
        <v>0</v>
      </c>
      <c r="H123" s="102">
        <v>57703.96</v>
      </c>
      <c r="I123" s="102">
        <v>0</v>
      </c>
      <c r="J123" s="102">
        <v>0</v>
      </c>
      <c r="K123" s="102">
        <v>57703.96</v>
      </c>
      <c r="L123" s="102">
        <v>1828.75</v>
      </c>
      <c r="M123" s="102">
        <v>0</v>
      </c>
      <c r="N123" s="102">
        <v>0</v>
      </c>
      <c r="O123" s="102">
        <v>0</v>
      </c>
      <c r="P123" s="102">
        <v>1828.75</v>
      </c>
      <c r="Q123" s="102">
        <v>0</v>
      </c>
      <c r="R123" s="102">
        <v>0</v>
      </c>
      <c r="S123" s="102">
        <v>55875.21</v>
      </c>
      <c r="T123" s="102">
        <v>0</v>
      </c>
      <c r="U123" s="102">
        <v>349.59</v>
      </c>
      <c r="V123" s="102">
        <v>0</v>
      </c>
      <c r="W123" s="102">
        <v>0</v>
      </c>
      <c r="X123" s="102">
        <v>349.59</v>
      </c>
      <c r="Y123" s="102">
        <v>0</v>
      </c>
      <c r="Z123" s="102">
        <v>0</v>
      </c>
      <c r="AA123" s="102">
        <v>0</v>
      </c>
      <c r="AB123" s="102">
        <v>0</v>
      </c>
      <c r="AC123" s="102">
        <v>0</v>
      </c>
      <c r="AD123" s="102">
        <v>0</v>
      </c>
      <c r="AE123" s="102">
        <v>0</v>
      </c>
      <c r="AF123" s="102">
        <v>0</v>
      </c>
      <c r="AG123" s="102">
        <v>0</v>
      </c>
      <c r="AH123" s="102">
        <v>0</v>
      </c>
      <c r="AI123" s="102">
        <v>144.08000000000001</v>
      </c>
      <c r="AJ123" s="102">
        <v>0</v>
      </c>
      <c r="AK123" s="102">
        <v>0</v>
      </c>
      <c r="AL123" s="102">
        <v>0</v>
      </c>
      <c r="AM123" s="102">
        <v>0</v>
      </c>
      <c r="AN123" s="102">
        <v>0</v>
      </c>
      <c r="AO123" s="102">
        <v>0</v>
      </c>
      <c r="AP123" s="102">
        <v>0</v>
      </c>
      <c r="AQ123" s="102">
        <v>8.0039999999999996</v>
      </c>
      <c r="AR123" s="102">
        <v>0</v>
      </c>
      <c r="AS123" s="102">
        <v>0</v>
      </c>
      <c r="AT123" s="102">
        <v>0</v>
      </c>
      <c r="AU123" s="102">
        <f t="shared" si="1"/>
        <v>2330.424</v>
      </c>
      <c r="AV123" s="102">
        <v>0</v>
      </c>
      <c r="AW123" s="102">
        <v>0</v>
      </c>
      <c r="AX123" s="103">
        <v>31</v>
      </c>
      <c r="AY123" s="103">
        <v>120</v>
      </c>
      <c r="AZ123" s="102">
        <v>66606.749699000007</v>
      </c>
      <c r="BA123" s="102">
        <v>185383.22</v>
      </c>
      <c r="BB123" s="104">
        <v>90</v>
      </c>
      <c r="BC123" s="104">
        <v>27.1263434738052</v>
      </c>
      <c r="BD123" s="104">
        <v>7.27</v>
      </c>
      <c r="BE123" s="104"/>
      <c r="BF123" s="100"/>
      <c r="BG123" s="97"/>
      <c r="BH123" s="100" t="s">
        <v>162</v>
      </c>
      <c r="BI123" s="100" t="s">
        <v>338</v>
      </c>
      <c r="BJ123" s="100" t="s">
        <v>564</v>
      </c>
      <c r="BK123" s="100" t="s">
        <v>139</v>
      </c>
      <c r="BL123" s="98" t="s">
        <v>11</v>
      </c>
      <c r="BM123" s="104">
        <v>443911.22213489999</v>
      </c>
      <c r="BN123" s="98" t="s">
        <v>339</v>
      </c>
      <c r="BO123" s="104"/>
      <c r="BP123" s="105">
        <v>42482</v>
      </c>
      <c r="BQ123" s="105">
        <v>46134</v>
      </c>
      <c r="BR123" s="104">
        <v>0</v>
      </c>
      <c r="BS123" s="104">
        <v>0</v>
      </c>
      <c r="BT123" s="104">
        <v>0</v>
      </c>
    </row>
    <row r="124" spans="1:72" s="94" customFormat="1" ht="18.2" customHeight="1" x14ac:dyDescent="0.15">
      <c r="A124" s="106">
        <v>122</v>
      </c>
      <c r="B124" s="107" t="s">
        <v>158</v>
      </c>
      <c r="C124" s="107" t="s">
        <v>411</v>
      </c>
      <c r="D124" s="108">
        <v>45261</v>
      </c>
      <c r="E124" s="109" t="s">
        <v>60</v>
      </c>
      <c r="F124" s="110">
        <v>10</v>
      </c>
      <c r="G124" s="110">
        <v>10</v>
      </c>
      <c r="H124" s="111">
        <v>27390.55</v>
      </c>
      <c r="I124" s="111">
        <v>5319.76</v>
      </c>
      <c r="J124" s="111">
        <v>0</v>
      </c>
      <c r="K124" s="111">
        <v>32710.31</v>
      </c>
      <c r="L124" s="111">
        <v>475.2</v>
      </c>
      <c r="M124" s="111">
        <v>0</v>
      </c>
      <c r="N124" s="111">
        <v>0</v>
      </c>
      <c r="O124" s="111">
        <v>224.75</v>
      </c>
      <c r="P124" s="111">
        <v>0</v>
      </c>
      <c r="Q124" s="111">
        <v>0</v>
      </c>
      <c r="R124" s="111">
        <v>0</v>
      </c>
      <c r="S124" s="111">
        <v>32485.56</v>
      </c>
      <c r="T124" s="111">
        <v>1401.75</v>
      </c>
      <c r="U124" s="111">
        <v>116</v>
      </c>
      <c r="V124" s="111">
        <v>0</v>
      </c>
      <c r="W124" s="111">
        <v>72.680000000000007</v>
      </c>
      <c r="X124" s="111">
        <v>0</v>
      </c>
      <c r="Y124" s="111">
        <v>0</v>
      </c>
      <c r="Z124" s="111">
        <v>0</v>
      </c>
      <c r="AA124" s="111">
        <v>1445.07</v>
      </c>
      <c r="AB124" s="111">
        <v>0</v>
      </c>
      <c r="AC124" s="111">
        <v>0</v>
      </c>
      <c r="AD124" s="111">
        <v>0</v>
      </c>
      <c r="AE124" s="111">
        <v>0</v>
      </c>
      <c r="AF124" s="111">
        <v>0</v>
      </c>
      <c r="AG124" s="111">
        <v>0</v>
      </c>
      <c r="AH124" s="111">
        <v>0</v>
      </c>
      <c r="AI124" s="111">
        <v>0</v>
      </c>
      <c r="AJ124" s="111">
        <v>0</v>
      </c>
      <c r="AK124" s="111">
        <v>0</v>
      </c>
      <c r="AL124" s="111">
        <v>0</v>
      </c>
      <c r="AM124" s="111">
        <v>30.07</v>
      </c>
      <c r="AN124" s="111">
        <v>0</v>
      </c>
      <c r="AO124" s="111">
        <v>0</v>
      </c>
      <c r="AP124" s="111">
        <v>50.27</v>
      </c>
      <c r="AQ124" s="111">
        <v>13.78</v>
      </c>
      <c r="AR124" s="111">
        <v>0</v>
      </c>
      <c r="AS124" s="111">
        <v>0</v>
      </c>
      <c r="AT124" s="111">
        <v>0</v>
      </c>
      <c r="AU124" s="111">
        <f t="shared" si="1"/>
        <v>391.55</v>
      </c>
      <c r="AV124" s="111">
        <v>5570.21</v>
      </c>
      <c r="AW124" s="111">
        <v>1445.07</v>
      </c>
      <c r="AX124" s="112">
        <v>91</v>
      </c>
      <c r="AY124" s="112">
        <v>180</v>
      </c>
      <c r="AZ124" s="111">
        <v>104499.956766</v>
      </c>
      <c r="BA124" s="111">
        <v>64683</v>
      </c>
      <c r="BB124" s="113">
        <v>85</v>
      </c>
      <c r="BC124" s="113">
        <v>42.6893094012337</v>
      </c>
      <c r="BD124" s="113">
        <v>7.27</v>
      </c>
      <c r="BE124" s="113"/>
      <c r="BF124" s="109"/>
      <c r="BG124" s="106"/>
      <c r="BH124" s="109" t="s">
        <v>478</v>
      </c>
      <c r="BI124" s="109" t="s">
        <v>565</v>
      </c>
      <c r="BJ124" s="109" t="s">
        <v>482</v>
      </c>
      <c r="BK124" s="109" t="s">
        <v>416</v>
      </c>
      <c r="BL124" s="107" t="s">
        <v>11</v>
      </c>
      <c r="BM124" s="113">
        <v>258087.70367640001</v>
      </c>
      <c r="BN124" s="107" t="s">
        <v>339</v>
      </c>
      <c r="BO124" s="113"/>
      <c r="BP124" s="114">
        <v>42480</v>
      </c>
      <c r="BQ124" s="114">
        <v>47958</v>
      </c>
      <c r="BR124" s="113">
        <v>875.03</v>
      </c>
      <c r="BS124" s="113">
        <v>0</v>
      </c>
      <c r="BT124" s="113">
        <v>28.95</v>
      </c>
    </row>
    <row r="125" spans="1:72" s="94" customFormat="1" ht="18.2" customHeight="1" x14ac:dyDescent="0.15">
      <c r="A125" s="97">
        <v>123</v>
      </c>
      <c r="B125" s="98" t="s">
        <v>158</v>
      </c>
      <c r="C125" s="98" t="s">
        <v>411</v>
      </c>
      <c r="D125" s="99">
        <v>45261</v>
      </c>
      <c r="E125" s="100" t="s">
        <v>566</v>
      </c>
      <c r="F125" s="101">
        <v>2</v>
      </c>
      <c r="G125" s="101">
        <v>2</v>
      </c>
      <c r="H125" s="102">
        <v>16816.34</v>
      </c>
      <c r="I125" s="102">
        <v>1174.5</v>
      </c>
      <c r="J125" s="102">
        <v>0</v>
      </c>
      <c r="K125" s="102">
        <v>17990.84</v>
      </c>
      <c r="L125" s="102">
        <v>443.61</v>
      </c>
      <c r="M125" s="102">
        <v>0</v>
      </c>
      <c r="N125" s="102">
        <v>0</v>
      </c>
      <c r="O125" s="102">
        <v>411.84</v>
      </c>
      <c r="P125" s="102">
        <v>0</v>
      </c>
      <c r="Q125" s="102">
        <v>0</v>
      </c>
      <c r="R125" s="102">
        <v>0</v>
      </c>
      <c r="S125" s="102">
        <v>17579</v>
      </c>
      <c r="T125" s="102">
        <v>222.08</v>
      </c>
      <c r="U125" s="102">
        <v>104.42</v>
      </c>
      <c r="V125" s="102">
        <v>0</v>
      </c>
      <c r="W125" s="102">
        <v>107.1</v>
      </c>
      <c r="X125" s="102">
        <v>0</v>
      </c>
      <c r="Y125" s="102">
        <v>0</v>
      </c>
      <c r="Z125" s="102">
        <v>0</v>
      </c>
      <c r="AA125" s="102">
        <v>219.4</v>
      </c>
      <c r="AB125" s="102">
        <v>0</v>
      </c>
      <c r="AC125" s="102">
        <v>0</v>
      </c>
      <c r="AD125" s="102">
        <v>0</v>
      </c>
      <c r="AE125" s="102">
        <v>0</v>
      </c>
      <c r="AF125" s="102">
        <v>0</v>
      </c>
      <c r="AG125" s="102">
        <v>0</v>
      </c>
      <c r="AH125" s="102">
        <v>0</v>
      </c>
      <c r="AI125" s="102">
        <v>0</v>
      </c>
      <c r="AJ125" s="102">
        <v>0</v>
      </c>
      <c r="AK125" s="102">
        <v>0</v>
      </c>
      <c r="AL125" s="102">
        <v>0</v>
      </c>
      <c r="AM125" s="102">
        <v>29.21</v>
      </c>
      <c r="AN125" s="102">
        <v>0</v>
      </c>
      <c r="AO125" s="102">
        <v>0</v>
      </c>
      <c r="AP125" s="102">
        <v>36.24</v>
      </c>
      <c r="AQ125" s="102">
        <v>5.2889999999999997</v>
      </c>
      <c r="AR125" s="102">
        <v>0</v>
      </c>
      <c r="AS125" s="102">
        <v>0</v>
      </c>
      <c r="AT125" s="102">
        <v>0</v>
      </c>
      <c r="AU125" s="102">
        <f t="shared" si="1"/>
        <v>589.67899999999997</v>
      </c>
      <c r="AV125" s="102">
        <v>1206.27</v>
      </c>
      <c r="AW125" s="102">
        <v>219.4</v>
      </c>
      <c r="AX125" s="103">
        <v>35</v>
      </c>
      <c r="AY125" s="103">
        <v>120</v>
      </c>
      <c r="AZ125" s="102">
        <v>242241</v>
      </c>
      <c r="BA125" s="102">
        <v>46638.58</v>
      </c>
      <c r="BB125" s="104">
        <v>0.9</v>
      </c>
      <c r="BC125" s="104">
        <v>0.33922773806578199</v>
      </c>
      <c r="BD125" s="104">
        <v>7.27</v>
      </c>
      <c r="BE125" s="104"/>
      <c r="BF125" s="100"/>
      <c r="BG125" s="97"/>
      <c r="BH125" s="100" t="s">
        <v>160</v>
      </c>
      <c r="BI125" s="100" t="s">
        <v>565</v>
      </c>
      <c r="BJ125" s="100" t="s">
        <v>567</v>
      </c>
      <c r="BK125" s="100" t="s">
        <v>434</v>
      </c>
      <c r="BL125" s="98" t="s">
        <v>11</v>
      </c>
      <c r="BM125" s="104">
        <v>139659.70551</v>
      </c>
      <c r="BN125" s="98" t="s">
        <v>339</v>
      </c>
      <c r="BO125" s="104"/>
      <c r="BP125" s="105">
        <v>42662</v>
      </c>
      <c r="BQ125" s="105">
        <v>46314</v>
      </c>
      <c r="BR125" s="104">
        <v>129.83000000000001</v>
      </c>
      <c r="BS125" s="104">
        <v>0</v>
      </c>
      <c r="BT125" s="104">
        <v>44.05</v>
      </c>
    </row>
    <row r="126" spans="1:72" s="94" customFormat="1" ht="18.2" customHeight="1" x14ac:dyDescent="0.15">
      <c r="A126" s="106">
        <v>124</v>
      </c>
      <c r="B126" s="107" t="s">
        <v>158</v>
      </c>
      <c r="C126" s="107" t="s">
        <v>411</v>
      </c>
      <c r="D126" s="108">
        <v>45261</v>
      </c>
      <c r="E126" s="109" t="s">
        <v>568</v>
      </c>
      <c r="F126" s="110">
        <v>0</v>
      </c>
      <c r="G126" s="110">
        <v>0</v>
      </c>
      <c r="H126" s="111">
        <v>49112.63</v>
      </c>
      <c r="I126" s="111">
        <v>7.09</v>
      </c>
      <c r="J126" s="111">
        <v>0</v>
      </c>
      <c r="K126" s="111">
        <v>49119.72</v>
      </c>
      <c r="L126" s="111">
        <v>391.57</v>
      </c>
      <c r="M126" s="111">
        <v>0</v>
      </c>
      <c r="N126" s="111">
        <v>0</v>
      </c>
      <c r="O126" s="111">
        <v>7.09</v>
      </c>
      <c r="P126" s="111">
        <v>391.57</v>
      </c>
      <c r="Q126" s="111">
        <v>0</v>
      </c>
      <c r="R126" s="111">
        <v>0</v>
      </c>
      <c r="S126" s="111">
        <v>48721.06</v>
      </c>
      <c r="T126" s="111">
        <v>0</v>
      </c>
      <c r="U126" s="111">
        <v>297.54000000000002</v>
      </c>
      <c r="V126" s="111">
        <v>0</v>
      </c>
      <c r="W126" s="111">
        <v>0</v>
      </c>
      <c r="X126" s="111">
        <v>297.54000000000002</v>
      </c>
      <c r="Y126" s="111">
        <v>0</v>
      </c>
      <c r="Z126" s="111">
        <v>0</v>
      </c>
      <c r="AA126" s="111">
        <v>0</v>
      </c>
      <c r="AB126" s="111">
        <v>0</v>
      </c>
      <c r="AC126" s="111">
        <v>0</v>
      </c>
      <c r="AD126" s="111">
        <v>0</v>
      </c>
      <c r="AE126" s="111">
        <v>0</v>
      </c>
      <c r="AF126" s="111">
        <v>44.28</v>
      </c>
      <c r="AG126" s="111">
        <v>0</v>
      </c>
      <c r="AH126" s="111">
        <v>0</v>
      </c>
      <c r="AI126" s="111">
        <v>58.61</v>
      </c>
      <c r="AJ126" s="111">
        <v>0</v>
      </c>
      <c r="AK126" s="111">
        <v>0</v>
      </c>
      <c r="AL126" s="111">
        <v>0</v>
      </c>
      <c r="AM126" s="111">
        <v>0</v>
      </c>
      <c r="AN126" s="111">
        <v>0</v>
      </c>
      <c r="AO126" s="111">
        <v>0</v>
      </c>
      <c r="AP126" s="111">
        <v>0</v>
      </c>
      <c r="AQ126" s="111">
        <v>3.3220000000000001</v>
      </c>
      <c r="AR126" s="111">
        <v>0</v>
      </c>
      <c r="AS126" s="111">
        <v>0</v>
      </c>
      <c r="AT126" s="111">
        <v>44.28</v>
      </c>
      <c r="AU126" s="111">
        <f t="shared" si="1"/>
        <v>758.13200000000006</v>
      </c>
      <c r="AV126" s="111">
        <v>0</v>
      </c>
      <c r="AW126" s="111">
        <v>0</v>
      </c>
      <c r="AX126" s="112">
        <v>98</v>
      </c>
      <c r="AY126" s="112">
        <v>180</v>
      </c>
      <c r="AZ126" s="111">
        <v>252476</v>
      </c>
      <c r="BA126" s="111">
        <v>51818.79</v>
      </c>
      <c r="BB126" s="113">
        <v>0.9</v>
      </c>
      <c r="BC126" s="113">
        <v>0.84619795251876795</v>
      </c>
      <c r="BD126" s="113">
        <v>7.27</v>
      </c>
      <c r="BE126" s="113"/>
      <c r="BF126" s="109"/>
      <c r="BG126" s="106"/>
      <c r="BH126" s="109" t="s">
        <v>422</v>
      </c>
      <c r="BI126" s="109" t="s">
        <v>565</v>
      </c>
      <c r="BJ126" s="109" t="s">
        <v>565</v>
      </c>
      <c r="BK126" s="109" t="s">
        <v>139</v>
      </c>
      <c r="BL126" s="107" t="s">
        <v>11</v>
      </c>
      <c r="BM126" s="113">
        <v>387073.71817140002</v>
      </c>
      <c r="BN126" s="107" t="s">
        <v>339</v>
      </c>
      <c r="BO126" s="113"/>
      <c r="BP126" s="114">
        <v>42667</v>
      </c>
      <c r="BQ126" s="114">
        <v>48145</v>
      </c>
      <c r="BR126" s="113">
        <v>0</v>
      </c>
      <c r="BS126" s="113">
        <v>0</v>
      </c>
      <c r="BT126" s="113">
        <v>0</v>
      </c>
    </row>
    <row r="127" spans="1:72" s="94" customFormat="1" ht="18.2" customHeight="1" x14ac:dyDescent="0.15">
      <c r="A127" s="97">
        <v>125</v>
      </c>
      <c r="B127" s="98" t="s">
        <v>158</v>
      </c>
      <c r="C127" s="98" t="s">
        <v>411</v>
      </c>
      <c r="D127" s="99">
        <v>45261</v>
      </c>
      <c r="E127" s="100" t="s">
        <v>225</v>
      </c>
      <c r="F127" s="101">
        <v>46</v>
      </c>
      <c r="G127" s="101">
        <v>45</v>
      </c>
      <c r="H127" s="102">
        <v>24888.58</v>
      </c>
      <c r="I127" s="102">
        <v>25914.6</v>
      </c>
      <c r="J127" s="102">
        <v>0</v>
      </c>
      <c r="K127" s="102">
        <v>50803.18</v>
      </c>
      <c r="L127" s="102">
        <v>620.69000000000005</v>
      </c>
      <c r="M127" s="102">
        <v>0</v>
      </c>
      <c r="N127" s="102">
        <v>0</v>
      </c>
      <c r="O127" s="102">
        <v>0</v>
      </c>
      <c r="P127" s="102">
        <v>0</v>
      </c>
      <c r="Q127" s="102">
        <v>0</v>
      </c>
      <c r="R127" s="102">
        <v>0</v>
      </c>
      <c r="S127" s="102">
        <v>50803.18</v>
      </c>
      <c r="T127" s="102">
        <v>11248.24</v>
      </c>
      <c r="U127" s="102">
        <v>150.76</v>
      </c>
      <c r="V127" s="102">
        <v>0</v>
      </c>
      <c r="W127" s="102">
        <v>0</v>
      </c>
      <c r="X127" s="102">
        <v>0</v>
      </c>
      <c r="Y127" s="102">
        <v>0</v>
      </c>
      <c r="Z127" s="102">
        <v>0</v>
      </c>
      <c r="AA127" s="102">
        <v>11399</v>
      </c>
      <c r="AB127" s="102">
        <v>0</v>
      </c>
      <c r="AC127" s="102">
        <v>0</v>
      </c>
      <c r="AD127" s="102">
        <v>0</v>
      </c>
      <c r="AE127" s="102">
        <v>0</v>
      </c>
      <c r="AF127" s="102">
        <v>0</v>
      </c>
      <c r="AG127" s="102">
        <v>0</v>
      </c>
      <c r="AH127" s="102">
        <v>0</v>
      </c>
      <c r="AI127" s="102">
        <v>0</v>
      </c>
      <c r="AJ127" s="102">
        <v>0</v>
      </c>
      <c r="AK127" s="102">
        <v>0</v>
      </c>
      <c r="AL127" s="102">
        <v>0</v>
      </c>
      <c r="AM127" s="102">
        <v>0</v>
      </c>
      <c r="AN127" s="102">
        <v>0</v>
      </c>
      <c r="AO127" s="102">
        <v>0</v>
      </c>
      <c r="AP127" s="102">
        <v>0</v>
      </c>
      <c r="AQ127" s="102">
        <v>0</v>
      </c>
      <c r="AR127" s="102">
        <v>0</v>
      </c>
      <c r="AS127" s="102">
        <v>0</v>
      </c>
      <c r="AT127" s="102">
        <v>0</v>
      </c>
      <c r="AU127" s="102">
        <f t="shared" si="1"/>
        <v>0</v>
      </c>
      <c r="AV127" s="102">
        <v>26535.29</v>
      </c>
      <c r="AW127" s="102">
        <v>11399</v>
      </c>
      <c r="AX127" s="103">
        <v>37</v>
      </c>
      <c r="AY127" s="103">
        <v>120</v>
      </c>
      <c r="AZ127" s="102">
        <v>291063</v>
      </c>
      <c r="BA127" s="102">
        <v>65652.66</v>
      </c>
      <c r="BB127" s="104">
        <v>0.85</v>
      </c>
      <c r="BC127" s="104">
        <v>0.65774491086880604</v>
      </c>
      <c r="BD127" s="104">
        <v>7.27</v>
      </c>
      <c r="BE127" s="104"/>
      <c r="BF127" s="100"/>
      <c r="BG127" s="97"/>
      <c r="BH127" s="100" t="s">
        <v>454</v>
      </c>
      <c r="BI127" s="100" t="s">
        <v>565</v>
      </c>
      <c r="BJ127" s="100" t="s">
        <v>565</v>
      </c>
      <c r="BK127" s="100" t="s">
        <v>416</v>
      </c>
      <c r="BL127" s="98" t="s">
        <v>11</v>
      </c>
      <c r="BM127" s="104">
        <v>403615.5161142</v>
      </c>
      <c r="BN127" s="98" t="s">
        <v>339</v>
      </c>
      <c r="BO127" s="104"/>
      <c r="BP127" s="105">
        <v>42699</v>
      </c>
      <c r="BQ127" s="105">
        <v>46351</v>
      </c>
      <c r="BR127" s="104">
        <v>3886.78</v>
      </c>
      <c r="BS127" s="104">
        <v>0</v>
      </c>
      <c r="BT127" s="104">
        <v>12.59</v>
      </c>
    </row>
    <row r="128" spans="1:72" s="94" customFormat="1" ht="18.2" customHeight="1" x14ac:dyDescent="0.15">
      <c r="A128" s="106">
        <v>126</v>
      </c>
      <c r="B128" s="107" t="s">
        <v>158</v>
      </c>
      <c r="C128" s="107" t="s">
        <v>411</v>
      </c>
      <c r="D128" s="108">
        <v>45261</v>
      </c>
      <c r="E128" s="109" t="s">
        <v>569</v>
      </c>
      <c r="F128" s="110">
        <v>0</v>
      </c>
      <c r="G128" s="110">
        <v>0</v>
      </c>
      <c r="H128" s="111">
        <v>20047.990000000002</v>
      </c>
      <c r="I128" s="111">
        <v>1.5</v>
      </c>
      <c r="J128" s="111">
        <v>0</v>
      </c>
      <c r="K128" s="111">
        <v>20049.490000000002</v>
      </c>
      <c r="L128" s="111">
        <v>499.95</v>
      </c>
      <c r="M128" s="111">
        <v>0</v>
      </c>
      <c r="N128" s="111">
        <v>0</v>
      </c>
      <c r="O128" s="111">
        <v>1.5</v>
      </c>
      <c r="P128" s="111">
        <v>497.8</v>
      </c>
      <c r="Q128" s="111">
        <v>0</v>
      </c>
      <c r="R128" s="111">
        <v>0</v>
      </c>
      <c r="S128" s="111">
        <v>19550.189999999999</v>
      </c>
      <c r="T128" s="111">
        <v>0</v>
      </c>
      <c r="U128" s="111">
        <v>121.44</v>
      </c>
      <c r="V128" s="111">
        <v>0</v>
      </c>
      <c r="W128" s="111">
        <v>0</v>
      </c>
      <c r="X128" s="111">
        <v>121.44</v>
      </c>
      <c r="Y128" s="111">
        <v>0</v>
      </c>
      <c r="Z128" s="111">
        <v>0</v>
      </c>
      <c r="AA128" s="111">
        <v>0</v>
      </c>
      <c r="AB128" s="111">
        <v>0</v>
      </c>
      <c r="AC128" s="111">
        <v>0</v>
      </c>
      <c r="AD128" s="111">
        <v>0</v>
      </c>
      <c r="AE128" s="111">
        <v>0</v>
      </c>
      <c r="AF128" s="111">
        <v>0</v>
      </c>
      <c r="AG128" s="111">
        <v>0</v>
      </c>
      <c r="AH128" s="111">
        <v>0</v>
      </c>
      <c r="AI128" s="111">
        <v>0</v>
      </c>
      <c r="AJ128" s="111">
        <v>0</v>
      </c>
      <c r="AK128" s="111">
        <v>0</v>
      </c>
      <c r="AL128" s="111">
        <v>0</v>
      </c>
      <c r="AM128" s="111">
        <v>8.51</v>
      </c>
      <c r="AN128" s="111">
        <v>0</v>
      </c>
      <c r="AO128" s="111">
        <v>0</v>
      </c>
      <c r="AP128" s="111">
        <v>35.950000000000003</v>
      </c>
      <c r="AQ128" s="111">
        <v>2.238</v>
      </c>
      <c r="AR128" s="111">
        <v>0</v>
      </c>
      <c r="AS128" s="111">
        <v>0</v>
      </c>
      <c r="AT128" s="111">
        <v>8.51</v>
      </c>
      <c r="AU128" s="111">
        <f t="shared" si="1"/>
        <v>658.928</v>
      </c>
      <c r="AV128" s="111">
        <v>2.15</v>
      </c>
      <c r="AW128" s="111">
        <v>0</v>
      </c>
      <c r="AX128" s="112">
        <v>37</v>
      </c>
      <c r="AY128" s="112">
        <v>120</v>
      </c>
      <c r="AZ128" s="111">
        <v>244353</v>
      </c>
      <c r="BA128" s="111">
        <v>52882.51</v>
      </c>
      <c r="BB128" s="113">
        <v>0.9</v>
      </c>
      <c r="BC128" s="113">
        <v>0.33272193396266603</v>
      </c>
      <c r="BD128" s="113">
        <v>7.27</v>
      </c>
      <c r="BE128" s="113"/>
      <c r="BF128" s="109"/>
      <c r="BG128" s="106"/>
      <c r="BH128" s="109" t="s">
        <v>465</v>
      </c>
      <c r="BI128" s="109" t="s">
        <v>565</v>
      </c>
      <c r="BJ128" s="109" t="s">
        <v>565</v>
      </c>
      <c r="BK128" s="109" t="s">
        <v>139</v>
      </c>
      <c r="BL128" s="107" t="s">
        <v>11</v>
      </c>
      <c r="BM128" s="113">
        <v>155320.19899110001</v>
      </c>
      <c r="BN128" s="107" t="s">
        <v>339</v>
      </c>
      <c r="BO128" s="113"/>
      <c r="BP128" s="114">
        <v>42699</v>
      </c>
      <c r="BQ128" s="114">
        <v>46351</v>
      </c>
      <c r="BR128" s="113">
        <v>65.05</v>
      </c>
      <c r="BS128" s="113">
        <v>0</v>
      </c>
      <c r="BT128" s="113">
        <v>28.95</v>
      </c>
    </row>
    <row r="129" spans="1:72" s="94" customFormat="1" ht="18.2" customHeight="1" x14ac:dyDescent="0.15">
      <c r="A129" s="97">
        <v>127</v>
      </c>
      <c r="B129" s="98" t="s">
        <v>158</v>
      </c>
      <c r="C129" s="98" t="s">
        <v>411</v>
      </c>
      <c r="D129" s="99">
        <v>45261</v>
      </c>
      <c r="E129" s="100" t="s">
        <v>67</v>
      </c>
      <c r="F129" s="101">
        <v>67</v>
      </c>
      <c r="G129" s="101">
        <v>67</v>
      </c>
      <c r="H129" s="102">
        <v>22347.55</v>
      </c>
      <c r="I129" s="102">
        <v>28509.9</v>
      </c>
      <c r="J129" s="102">
        <v>0</v>
      </c>
      <c r="K129" s="102">
        <v>50857.45</v>
      </c>
      <c r="L129" s="102">
        <v>495.33</v>
      </c>
      <c r="M129" s="102">
        <v>0</v>
      </c>
      <c r="N129" s="102">
        <v>0</v>
      </c>
      <c r="O129" s="102">
        <v>0</v>
      </c>
      <c r="P129" s="102">
        <v>0</v>
      </c>
      <c r="Q129" s="102">
        <v>0</v>
      </c>
      <c r="R129" s="102">
        <v>0</v>
      </c>
      <c r="S129" s="102">
        <v>50857.45</v>
      </c>
      <c r="T129" s="102">
        <v>16221.65</v>
      </c>
      <c r="U129" s="102">
        <v>135.37</v>
      </c>
      <c r="V129" s="102">
        <v>0</v>
      </c>
      <c r="W129" s="102">
        <v>0</v>
      </c>
      <c r="X129" s="102">
        <v>0</v>
      </c>
      <c r="Y129" s="102">
        <v>0</v>
      </c>
      <c r="Z129" s="102">
        <v>0</v>
      </c>
      <c r="AA129" s="102">
        <v>16357.02</v>
      </c>
      <c r="AB129" s="102">
        <v>0</v>
      </c>
      <c r="AC129" s="102">
        <v>0</v>
      </c>
      <c r="AD129" s="102">
        <v>0</v>
      </c>
      <c r="AE129" s="102">
        <v>0</v>
      </c>
      <c r="AF129" s="102">
        <v>0</v>
      </c>
      <c r="AG129" s="102">
        <v>0</v>
      </c>
      <c r="AH129" s="102">
        <v>0</v>
      </c>
      <c r="AI129" s="102">
        <v>0</v>
      </c>
      <c r="AJ129" s="102">
        <v>0</v>
      </c>
      <c r="AK129" s="102">
        <v>0</v>
      </c>
      <c r="AL129" s="102">
        <v>0</v>
      </c>
      <c r="AM129" s="102">
        <v>0</v>
      </c>
      <c r="AN129" s="102">
        <v>0</v>
      </c>
      <c r="AO129" s="102">
        <v>0</v>
      </c>
      <c r="AP129" s="102">
        <v>0</v>
      </c>
      <c r="AQ129" s="102">
        <v>0</v>
      </c>
      <c r="AR129" s="102">
        <v>0</v>
      </c>
      <c r="AS129" s="102">
        <v>0</v>
      </c>
      <c r="AT129" s="102">
        <v>0</v>
      </c>
      <c r="AU129" s="102">
        <f t="shared" si="1"/>
        <v>0</v>
      </c>
      <c r="AV129" s="102">
        <v>29005.23</v>
      </c>
      <c r="AW129" s="102">
        <v>16357.02</v>
      </c>
      <c r="AX129" s="103">
        <v>41</v>
      </c>
      <c r="AY129" s="103">
        <v>120</v>
      </c>
      <c r="AZ129" s="102">
        <v>258207</v>
      </c>
      <c r="BA129" s="102">
        <v>53674.73</v>
      </c>
      <c r="BB129" s="104">
        <v>0.89999799999999996</v>
      </c>
      <c r="BC129" s="104">
        <v>0.852758892035414</v>
      </c>
      <c r="BD129" s="104">
        <v>7.27</v>
      </c>
      <c r="BE129" s="104"/>
      <c r="BF129" s="100"/>
      <c r="BG129" s="97"/>
      <c r="BH129" s="100" t="s">
        <v>570</v>
      </c>
      <c r="BI129" s="100" t="s">
        <v>565</v>
      </c>
      <c r="BJ129" s="100" t="s">
        <v>571</v>
      </c>
      <c r="BK129" s="100" t="s">
        <v>416</v>
      </c>
      <c r="BL129" s="98" t="s">
        <v>11</v>
      </c>
      <c r="BM129" s="104">
        <v>404046.67444049998</v>
      </c>
      <c r="BN129" s="98" t="s">
        <v>339</v>
      </c>
      <c r="BO129" s="104"/>
      <c r="BP129" s="105">
        <v>42815</v>
      </c>
      <c r="BQ129" s="105">
        <v>46467</v>
      </c>
      <c r="BR129" s="104">
        <v>5082.47</v>
      </c>
      <c r="BS129" s="104">
        <v>0</v>
      </c>
      <c r="BT129" s="104">
        <v>12.59</v>
      </c>
    </row>
    <row r="130" spans="1:72" s="94" customFormat="1" ht="18.2" customHeight="1" x14ac:dyDescent="0.15">
      <c r="A130" s="106">
        <v>128</v>
      </c>
      <c r="B130" s="107" t="s">
        <v>158</v>
      </c>
      <c r="C130" s="107" t="s">
        <v>411</v>
      </c>
      <c r="D130" s="108">
        <v>45261</v>
      </c>
      <c r="E130" s="109" t="s">
        <v>112</v>
      </c>
      <c r="F130" s="110">
        <v>0</v>
      </c>
      <c r="G130" s="110">
        <v>0</v>
      </c>
      <c r="H130" s="111">
        <v>61180.9</v>
      </c>
      <c r="I130" s="111">
        <v>0</v>
      </c>
      <c r="J130" s="111">
        <v>0</v>
      </c>
      <c r="K130" s="111">
        <v>61180.9</v>
      </c>
      <c r="L130" s="111">
        <v>441</v>
      </c>
      <c r="M130" s="111">
        <v>0</v>
      </c>
      <c r="N130" s="111">
        <v>0</v>
      </c>
      <c r="O130" s="111">
        <v>0</v>
      </c>
      <c r="P130" s="111">
        <v>441</v>
      </c>
      <c r="Q130" s="111">
        <v>0</v>
      </c>
      <c r="R130" s="111">
        <v>0</v>
      </c>
      <c r="S130" s="111">
        <v>60739.9</v>
      </c>
      <c r="T130" s="111">
        <v>0</v>
      </c>
      <c r="U130" s="111">
        <v>370.65</v>
      </c>
      <c r="V130" s="111">
        <v>0</v>
      </c>
      <c r="W130" s="111">
        <v>0</v>
      </c>
      <c r="X130" s="111">
        <v>370.65</v>
      </c>
      <c r="Y130" s="111">
        <v>0</v>
      </c>
      <c r="Z130" s="111">
        <v>0</v>
      </c>
      <c r="AA130" s="111">
        <v>0</v>
      </c>
      <c r="AB130" s="111">
        <v>0</v>
      </c>
      <c r="AC130" s="111">
        <v>0</v>
      </c>
      <c r="AD130" s="111">
        <v>0</v>
      </c>
      <c r="AE130" s="111">
        <v>0</v>
      </c>
      <c r="AF130" s="111">
        <v>0</v>
      </c>
      <c r="AG130" s="111">
        <v>0</v>
      </c>
      <c r="AH130" s="111">
        <v>0</v>
      </c>
      <c r="AI130" s="111">
        <v>60.35</v>
      </c>
      <c r="AJ130" s="111">
        <v>0</v>
      </c>
      <c r="AK130" s="111">
        <v>0</v>
      </c>
      <c r="AL130" s="111">
        <v>0</v>
      </c>
      <c r="AM130" s="111">
        <v>0</v>
      </c>
      <c r="AN130" s="111">
        <v>0</v>
      </c>
      <c r="AO130" s="111">
        <v>0</v>
      </c>
      <c r="AP130" s="111">
        <v>0</v>
      </c>
      <c r="AQ130" s="111">
        <v>12.423</v>
      </c>
      <c r="AR130" s="111">
        <v>0</v>
      </c>
      <c r="AS130" s="111">
        <v>0</v>
      </c>
      <c r="AT130" s="111">
        <v>0</v>
      </c>
      <c r="AU130" s="111">
        <f t="shared" si="1"/>
        <v>884.423</v>
      </c>
      <c r="AV130" s="111">
        <v>0</v>
      </c>
      <c r="AW130" s="111">
        <v>0</v>
      </c>
      <c r="AX130" s="112">
        <v>102</v>
      </c>
      <c r="AY130" s="112">
        <v>180</v>
      </c>
      <c r="AZ130" s="111">
        <v>250013</v>
      </c>
      <c r="BA130" s="111">
        <v>88802.36</v>
      </c>
      <c r="BB130" s="113">
        <v>0.84999899999999995</v>
      </c>
      <c r="BC130" s="113">
        <v>0.58139056507169395</v>
      </c>
      <c r="BD130" s="113">
        <v>7.27</v>
      </c>
      <c r="BE130" s="113"/>
      <c r="BF130" s="109"/>
      <c r="BG130" s="106"/>
      <c r="BH130" s="109" t="s">
        <v>413</v>
      </c>
      <c r="BI130" s="109" t="s">
        <v>565</v>
      </c>
      <c r="BJ130" s="109" t="s">
        <v>572</v>
      </c>
      <c r="BK130" s="109" t="s">
        <v>139</v>
      </c>
      <c r="BL130" s="107" t="s">
        <v>11</v>
      </c>
      <c r="BM130" s="113">
        <v>482559.67613099999</v>
      </c>
      <c r="BN130" s="107" t="s">
        <v>339</v>
      </c>
      <c r="BO130" s="113"/>
      <c r="BP130" s="114">
        <v>42835</v>
      </c>
      <c r="BQ130" s="114">
        <v>48314</v>
      </c>
      <c r="BR130" s="113">
        <v>0</v>
      </c>
      <c r="BS130" s="113">
        <v>0</v>
      </c>
      <c r="BT130" s="113">
        <v>0</v>
      </c>
    </row>
    <row r="131" spans="1:72" s="94" customFormat="1" ht="18.2" customHeight="1" x14ac:dyDescent="0.15">
      <c r="A131" s="97">
        <v>129</v>
      </c>
      <c r="B131" s="98" t="s">
        <v>158</v>
      </c>
      <c r="C131" s="98" t="s">
        <v>411</v>
      </c>
      <c r="D131" s="99">
        <v>45261</v>
      </c>
      <c r="E131" s="100" t="s">
        <v>113</v>
      </c>
      <c r="F131" s="101">
        <v>0</v>
      </c>
      <c r="G131" s="101">
        <v>0</v>
      </c>
      <c r="H131" s="102">
        <v>31627.18</v>
      </c>
      <c r="I131" s="102">
        <v>0</v>
      </c>
      <c r="J131" s="102">
        <v>0</v>
      </c>
      <c r="K131" s="102">
        <v>31627.18</v>
      </c>
      <c r="L131" s="102">
        <v>649.77</v>
      </c>
      <c r="M131" s="102">
        <v>0</v>
      </c>
      <c r="N131" s="102">
        <v>0</v>
      </c>
      <c r="O131" s="102">
        <v>0</v>
      </c>
      <c r="P131" s="102">
        <v>649.77</v>
      </c>
      <c r="Q131" s="102">
        <v>0</v>
      </c>
      <c r="R131" s="102">
        <v>0</v>
      </c>
      <c r="S131" s="102">
        <v>30977.41</v>
      </c>
      <c r="T131" s="102">
        <v>0</v>
      </c>
      <c r="U131" s="102">
        <v>191.58</v>
      </c>
      <c r="V131" s="102">
        <v>0</v>
      </c>
      <c r="W131" s="102">
        <v>0</v>
      </c>
      <c r="X131" s="102">
        <v>191.58</v>
      </c>
      <c r="Y131" s="102">
        <v>0</v>
      </c>
      <c r="Z131" s="102">
        <v>0</v>
      </c>
      <c r="AA131" s="102">
        <v>0</v>
      </c>
      <c r="AB131" s="102">
        <v>0</v>
      </c>
      <c r="AC131" s="102">
        <v>0</v>
      </c>
      <c r="AD131" s="102">
        <v>0</v>
      </c>
      <c r="AE131" s="102">
        <v>0</v>
      </c>
      <c r="AF131" s="102">
        <v>0</v>
      </c>
      <c r="AG131" s="102">
        <v>0</v>
      </c>
      <c r="AH131" s="102">
        <v>0</v>
      </c>
      <c r="AI131" s="102">
        <v>48.66</v>
      </c>
      <c r="AJ131" s="102">
        <v>0</v>
      </c>
      <c r="AK131" s="102">
        <v>0</v>
      </c>
      <c r="AL131" s="102">
        <v>0</v>
      </c>
      <c r="AM131" s="102">
        <v>0</v>
      </c>
      <c r="AN131" s="102">
        <v>0</v>
      </c>
      <c r="AO131" s="102">
        <v>0</v>
      </c>
      <c r="AP131" s="102">
        <v>0</v>
      </c>
      <c r="AQ131" s="102">
        <v>32.243000000000002</v>
      </c>
      <c r="AR131" s="102">
        <v>0</v>
      </c>
      <c r="AS131" s="102">
        <v>0</v>
      </c>
      <c r="AT131" s="102">
        <v>0</v>
      </c>
      <c r="AU131" s="102">
        <f t="shared" ref="AU131:AU194" si="2">SUM(AB131:AR131,W131:Y131,O131:R131)-J131-AS131-AT131</f>
        <v>922.25299999999993</v>
      </c>
      <c r="AV131" s="102">
        <v>0</v>
      </c>
      <c r="AW131" s="102">
        <v>0</v>
      </c>
      <c r="AX131" s="103">
        <v>44</v>
      </c>
      <c r="AY131" s="103">
        <v>120</v>
      </c>
      <c r="AZ131" s="102">
        <v>300000</v>
      </c>
      <c r="BA131" s="102">
        <v>71601.19</v>
      </c>
      <c r="BB131" s="104">
        <v>0.85</v>
      </c>
      <c r="BC131" s="104">
        <v>0.367742470481287</v>
      </c>
      <c r="BD131" s="104">
        <v>7.27</v>
      </c>
      <c r="BE131" s="104"/>
      <c r="BF131" s="100"/>
      <c r="BG131" s="97"/>
      <c r="BH131" s="100" t="s">
        <v>504</v>
      </c>
      <c r="BI131" s="100" t="s">
        <v>565</v>
      </c>
      <c r="BJ131" s="100" t="s">
        <v>573</v>
      </c>
      <c r="BK131" s="100" t="s">
        <v>139</v>
      </c>
      <c r="BL131" s="98" t="s">
        <v>11</v>
      </c>
      <c r="BM131" s="104">
        <v>246105.91945290001</v>
      </c>
      <c r="BN131" s="98" t="s">
        <v>339</v>
      </c>
      <c r="BO131" s="104"/>
      <c r="BP131" s="105">
        <v>42902</v>
      </c>
      <c r="BQ131" s="105">
        <v>46554</v>
      </c>
      <c r="BR131" s="104">
        <v>0</v>
      </c>
      <c r="BS131" s="104">
        <v>0</v>
      </c>
      <c r="BT131" s="104">
        <v>0</v>
      </c>
    </row>
    <row r="132" spans="1:72" s="94" customFormat="1" ht="18.2" customHeight="1" x14ac:dyDescent="0.15">
      <c r="A132" s="106">
        <v>130</v>
      </c>
      <c r="B132" s="107" t="s">
        <v>158</v>
      </c>
      <c r="C132" s="107" t="s">
        <v>411</v>
      </c>
      <c r="D132" s="108">
        <v>45261</v>
      </c>
      <c r="E132" s="109" t="s">
        <v>574</v>
      </c>
      <c r="F132" s="110">
        <v>2</v>
      </c>
      <c r="G132" s="110">
        <v>2</v>
      </c>
      <c r="H132" s="111">
        <v>362081.65</v>
      </c>
      <c r="I132" s="111">
        <v>20699.43</v>
      </c>
      <c r="J132" s="111">
        <v>0</v>
      </c>
      <c r="K132" s="111">
        <v>382781.08</v>
      </c>
      <c r="L132" s="111">
        <v>7065.34</v>
      </c>
      <c r="M132" s="111">
        <v>0</v>
      </c>
      <c r="N132" s="111">
        <v>0</v>
      </c>
      <c r="O132" s="111">
        <v>6940.09</v>
      </c>
      <c r="P132" s="111">
        <v>0</v>
      </c>
      <c r="Q132" s="111">
        <v>0</v>
      </c>
      <c r="R132" s="111">
        <v>0</v>
      </c>
      <c r="S132" s="111">
        <v>375840.99</v>
      </c>
      <c r="T132" s="111">
        <v>7947.39</v>
      </c>
      <c r="U132" s="111">
        <v>3313.4</v>
      </c>
      <c r="V132" s="111">
        <v>0</v>
      </c>
      <c r="W132" s="111">
        <v>2882.24</v>
      </c>
      <c r="X132" s="111">
        <v>0</v>
      </c>
      <c r="Y132" s="111">
        <v>0</v>
      </c>
      <c r="Z132" s="111">
        <v>0</v>
      </c>
      <c r="AA132" s="111">
        <v>8378.5499999999993</v>
      </c>
      <c r="AB132" s="111">
        <v>0</v>
      </c>
      <c r="AC132" s="111">
        <v>0</v>
      </c>
      <c r="AD132" s="111">
        <v>0</v>
      </c>
      <c r="AE132" s="111">
        <v>0</v>
      </c>
      <c r="AF132" s="111">
        <v>0</v>
      </c>
      <c r="AG132" s="111">
        <v>0</v>
      </c>
      <c r="AH132" s="111">
        <v>0</v>
      </c>
      <c r="AI132" s="111">
        <v>0</v>
      </c>
      <c r="AJ132" s="111">
        <v>0</v>
      </c>
      <c r="AK132" s="111">
        <v>0</v>
      </c>
      <c r="AL132" s="111">
        <v>0</v>
      </c>
      <c r="AM132" s="111">
        <v>230</v>
      </c>
      <c r="AN132" s="111">
        <v>0</v>
      </c>
      <c r="AO132" s="111">
        <v>0</v>
      </c>
      <c r="AP132" s="111">
        <v>326.07</v>
      </c>
      <c r="AQ132" s="111">
        <v>0</v>
      </c>
      <c r="AR132" s="111">
        <v>0</v>
      </c>
      <c r="AS132" s="111">
        <v>0</v>
      </c>
      <c r="AT132" s="111">
        <v>0</v>
      </c>
      <c r="AU132" s="111">
        <f t="shared" si="2"/>
        <v>10378.4</v>
      </c>
      <c r="AV132" s="111">
        <v>20824.68</v>
      </c>
      <c r="AW132" s="111">
        <v>8378.5499999999993</v>
      </c>
      <c r="AX132" s="112">
        <v>43</v>
      </c>
      <c r="AY132" s="112">
        <v>60</v>
      </c>
      <c r="AZ132" s="111">
        <v>246373</v>
      </c>
      <c r="BA132" s="111">
        <v>479766.96</v>
      </c>
      <c r="BB132" s="113">
        <v>0.9</v>
      </c>
      <c r="BC132" s="113">
        <v>0.70504415518734298</v>
      </c>
      <c r="BD132" s="113">
        <v>12.83</v>
      </c>
      <c r="BE132" s="113"/>
      <c r="BF132" s="109" t="s">
        <v>412</v>
      </c>
      <c r="BG132" s="106"/>
      <c r="BH132" s="109" t="s">
        <v>473</v>
      </c>
      <c r="BI132" s="109" t="s">
        <v>575</v>
      </c>
      <c r="BJ132" s="109" t="s">
        <v>565</v>
      </c>
      <c r="BK132" s="109" t="s">
        <v>434</v>
      </c>
      <c r="BL132" s="107" t="s">
        <v>27</v>
      </c>
      <c r="BM132" s="113">
        <v>375840.99</v>
      </c>
      <c r="BN132" s="107" t="s">
        <v>339</v>
      </c>
      <c r="BO132" s="113"/>
      <c r="BP132" s="114">
        <v>44734</v>
      </c>
      <c r="BQ132" s="114">
        <v>46560</v>
      </c>
      <c r="BR132" s="113">
        <v>1112.1400000000001</v>
      </c>
      <c r="BS132" s="113">
        <v>0</v>
      </c>
      <c r="BT132" s="113">
        <v>230</v>
      </c>
    </row>
    <row r="133" spans="1:72" s="94" customFormat="1" ht="18.2" customHeight="1" x14ac:dyDescent="0.15">
      <c r="A133" s="97">
        <v>131</v>
      </c>
      <c r="B133" s="98" t="s">
        <v>158</v>
      </c>
      <c r="C133" s="98" t="s">
        <v>411</v>
      </c>
      <c r="D133" s="99">
        <v>45261</v>
      </c>
      <c r="E133" s="100" t="s">
        <v>576</v>
      </c>
      <c r="F133" s="101">
        <v>0</v>
      </c>
      <c r="G133" s="101">
        <v>1</v>
      </c>
      <c r="H133" s="102">
        <v>266175.28999999998</v>
      </c>
      <c r="I133" s="102">
        <v>10583.72</v>
      </c>
      <c r="J133" s="102">
        <v>0</v>
      </c>
      <c r="K133" s="102">
        <v>276759.01</v>
      </c>
      <c r="L133" s="102">
        <v>5363.27</v>
      </c>
      <c r="M133" s="102">
        <v>0</v>
      </c>
      <c r="N133" s="102">
        <v>0</v>
      </c>
      <c r="O133" s="102">
        <v>10583.72</v>
      </c>
      <c r="P133" s="102">
        <v>5363.27</v>
      </c>
      <c r="Q133" s="102">
        <v>0</v>
      </c>
      <c r="R133" s="102">
        <v>0</v>
      </c>
      <c r="S133" s="102">
        <v>260812.02</v>
      </c>
      <c r="T133" s="102">
        <v>5011.72</v>
      </c>
      <c r="U133" s="102">
        <v>2438.4699999999998</v>
      </c>
      <c r="V133" s="102">
        <v>0</v>
      </c>
      <c r="W133" s="102">
        <v>5011.72</v>
      </c>
      <c r="X133" s="102">
        <v>2438.4699999999998</v>
      </c>
      <c r="Y133" s="102">
        <v>0</v>
      </c>
      <c r="Z133" s="102">
        <v>0</v>
      </c>
      <c r="AA133" s="102">
        <v>0</v>
      </c>
      <c r="AB133" s="102">
        <v>0</v>
      </c>
      <c r="AC133" s="102">
        <v>0</v>
      </c>
      <c r="AD133" s="102">
        <v>0</v>
      </c>
      <c r="AE133" s="102">
        <v>0</v>
      </c>
      <c r="AF133" s="102">
        <v>230</v>
      </c>
      <c r="AG133" s="102">
        <v>0</v>
      </c>
      <c r="AH133" s="102">
        <v>0</v>
      </c>
      <c r="AI133" s="102">
        <v>0</v>
      </c>
      <c r="AJ133" s="102">
        <v>0</v>
      </c>
      <c r="AK133" s="102">
        <v>0</v>
      </c>
      <c r="AL133" s="102">
        <v>0</v>
      </c>
      <c r="AM133" s="102">
        <v>0</v>
      </c>
      <c r="AN133" s="102">
        <v>0</v>
      </c>
      <c r="AO133" s="102">
        <v>0</v>
      </c>
      <c r="AP133" s="102">
        <v>245.11</v>
      </c>
      <c r="AQ133" s="102">
        <v>0</v>
      </c>
      <c r="AR133" s="102">
        <v>0</v>
      </c>
      <c r="AS133" s="102">
        <v>7272.29</v>
      </c>
      <c r="AT133" s="102">
        <v>0</v>
      </c>
      <c r="AU133" s="102">
        <f t="shared" si="2"/>
        <v>16599.999999999996</v>
      </c>
      <c r="AV133" s="102">
        <v>0</v>
      </c>
      <c r="AW133" s="102">
        <v>0</v>
      </c>
      <c r="AX133" s="103">
        <v>43</v>
      </c>
      <c r="AY133" s="103">
        <v>60</v>
      </c>
      <c r="AZ133" s="102">
        <v>272789</v>
      </c>
      <c r="BA133" s="102">
        <v>360642.83</v>
      </c>
      <c r="BB133" s="104">
        <v>0.85</v>
      </c>
      <c r="BC133" s="104">
        <v>0.61470851091092005</v>
      </c>
      <c r="BD133" s="104">
        <v>12.83</v>
      </c>
      <c r="BE133" s="104"/>
      <c r="BF133" s="100" t="s">
        <v>577</v>
      </c>
      <c r="BG133" s="97"/>
      <c r="BH133" s="100" t="s">
        <v>450</v>
      </c>
      <c r="BI133" s="100" t="s">
        <v>335</v>
      </c>
      <c r="BJ133" s="100" t="s">
        <v>565</v>
      </c>
      <c r="BK133" s="100" t="s">
        <v>139</v>
      </c>
      <c r="BL133" s="98" t="s">
        <v>27</v>
      </c>
      <c r="BM133" s="104">
        <v>260812.02</v>
      </c>
      <c r="BN133" s="98" t="s">
        <v>339</v>
      </c>
      <c r="BO133" s="104"/>
      <c r="BP133" s="105">
        <v>44767</v>
      </c>
      <c r="BQ133" s="105">
        <v>46593</v>
      </c>
      <c r="BR133" s="104">
        <v>245.11</v>
      </c>
      <c r="BS133" s="104">
        <v>0</v>
      </c>
      <c r="BT133" s="104">
        <v>0</v>
      </c>
    </row>
    <row r="134" spans="1:72" s="94" customFormat="1" ht="18.2" customHeight="1" x14ac:dyDescent="0.15">
      <c r="A134" s="106">
        <v>132</v>
      </c>
      <c r="B134" s="107" t="s">
        <v>158</v>
      </c>
      <c r="C134" s="107" t="s">
        <v>411</v>
      </c>
      <c r="D134" s="108">
        <v>45261</v>
      </c>
      <c r="E134" s="109" t="s">
        <v>578</v>
      </c>
      <c r="F134" s="110">
        <v>0</v>
      </c>
      <c r="G134" s="110">
        <v>0</v>
      </c>
      <c r="H134" s="111">
        <v>270323.40999999997</v>
      </c>
      <c r="I134" s="111">
        <v>0</v>
      </c>
      <c r="J134" s="111">
        <v>0</v>
      </c>
      <c r="K134" s="111">
        <v>270323.40999999997</v>
      </c>
      <c r="L134" s="111">
        <v>2052.06</v>
      </c>
      <c r="M134" s="111">
        <v>0</v>
      </c>
      <c r="N134" s="111">
        <v>0</v>
      </c>
      <c r="O134" s="111">
        <v>0</v>
      </c>
      <c r="P134" s="111">
        <v>2052.06</v>
      </c>
      <c r="Q134" s="111">
        <v>0</v>
      </c>
      <c r="R134" s="111">
        <v>0</v>
      </c>
      <c r="S134" s="111">
        <v>268271.34999999998</v>
      </c>
      <c r="T134" s="111">
        <v>0</v>
      </c>
      <c r="U134" s="111">
        <v>2446.5100000000002</v>
      </c>
      <c r="V134" s="111">
        <v>0</v>
      </c>
      <c r="W134" s="111">
        <v>0</v>
      </c>
      <c r="X134" s="111">
        <v>2446.5100000000002</v>
      </c>
      <c r="Y134" s="111">
        <v>0</v>
      </c>
      <c r="Z134" s="111">
        <v>0</v>
      </c>
      <c r="AA134" s="111">
        <v>0</v>
      </c>
      <c r="AB134" s="111">
        <v>0</v>
      </c>
      <c r="AC134" s="111">
        <v>0</v>
      </c>
      <c r="AD134" s="111">
        <v>0</v>
      </c>
      <c r="AE134" s="111">
        <v>0</v>
      </c>
      <c r="AF134" s="111">
        <v>0</v>
      </c>
      <c r="AG134" s="111">
        <v>0</v>
      </c>
      <c r="AH134" s="111">
        <v>0</v>
      </c>
      <c r="AI134" s="111">
        <v>0</v>
      </c>
      <c r="AJ134" s="111">
        <v>0</v>
      </c>
      <c r="AK134" s="111">
        <v>0</v>
      </c>
      <c r="AL134" s="111">
        <v>0</v>
      </c>
      <c r="AM134" s="111">
        <v>0</v>
      </c>
      <c r="AN134" s="111">
        <v>0</v>
      </c>
      <c r="AO134" s="111">
        <v>0</v>
      </c>
      <c r="AP134" s="111">
        <v>209</v>
      </c>
      <c r="AQ134" s="111">
        <v>0</v>
      </c>
      <c r="AR134" s="111">
        <v>0</v>
      </c>
      <c r="AS134" s="111">
        <v>0.19</v>
      </c>
      <c r="AT134" s="111">
        <v>0</v>
      </c>
      <c r="AU134" s="111">
        <f t="shared" si="2"/>
        <v>4707.38</v>
      </c>
      <c r="AV134" s="111">
        <v>0</v>
      </c>
      <c r="AW134" s="111">
        <v>0</v>
      </c>
      <c r="AX134" s="112">
        <v>90</v>
      </c>
      <c r="AY134" s="112">
        <v>107</v>
      </c>
      <c r="AZ134" s="111">
        <v>785258.26</v>
      </c>
      <c r="BA134" s="111">
        <v>308437.21999999997</v>
      </c>
      <c r="BB134" s="113">
        <v>0.25</v>
      </c>
      <c r="BC134" s="113">
        <v>0.21744404744667301</v>
      </c>
      <c r="BD134" s="113">
        <v>12.69</v>
      </c>
      <c r="BE134" s="113"/>
      <c r="BF134" s="109"/>
      <c r="BG134" s="106"/>
      <c r="BH134" s="109" t="s">
        <v>160</v>
      </c>
      <c r="BI134" s="109" t="s">
        <v>579</v>
      </c>
      <c r="BJ134" s="109" t="s">
        <v>565</v>
      </c>
      <c r="BK134" s="109" t="s">
        <v>139</v>
      </c>
      <c r="BL134" s="107" t="s">
        <v>27</v>
      </c>
      <c r="BM134" s="113">
        <v>268271.34999999998</v>
      </c>
      <c r="BN134" s="107" t="s">
        <v>339</v>
      </c>
      <c r="BO134" s="113"/>
      <c r="BP134" s="114">
        <v>44767</v>
      </c>
      <c r="BQ134" s="114">
        <v>48024</v>
      </c>
      <c r="BR134" s="113">
        <v>209.62</v>
      </c>
      <c r="BS134" s="113">
        <v>0</v>
      </c>
      <c r="BT134" s="113">
        <v>0</v>
      </c>
    </row>
    <row r="135" spans="1:72" s="94" customFormat="1" ht="18.2" customHeight="1" x14ac:dyDescent="0.15">
      <c r="A135" s="97">
        <v>133</v>
      </c>
      <c r="B135" s="98" t="s">
        <v>158</v>
      </c>
      <c r="C135" s="98" t="s">
        <v>411</v>
      </c>
      <c r="D135" s="99">
        <v>45261</v>
      </c>
      <c r="E135" s="100" t="s">
        <v>763</v>
      </c>
      <c r="F135" s="101">
        <v>2</v>
      </c>
      <c r="G135" s="101">
        <v>2</v>
      </c>
      <c r="H135" s="102">
        <v>402988.79</v>
      </c>
      <c r="I135" s="102">
        <v>11770.78</v>
      </c>
      <c r="J135" s="102">
        <v>0</v>
      </c>
      <c r="K135" s="102">
        <v>414759.57</v>
      </c>
      <c r="L135" s="102">
        <v>5556.53</v>
      </c>
      <c r="M135" s="102">
        <v>0</v>
      </c>
      <c r="N135" s="102">
        <v>0</v>
      </c>
      <c r="O135" s="102">
        <v>0</v>
      </c>
      <c r="P135" s="102">
        <v>0</v>
      </c>
      <c r="Q135" s="102">
        <v>0</v>
      </c>
      <c r="R135" s="102">
        <v>0</v>
      </c>
      <c r="S135" s="102">
        <v>414759.57</v>
      </c>
      <c r="T135" s="102">
        <v>7450.01</v>
      </c>
      <c r="U135" s="102">
        <v>3650.41</v>
      </c>
      <c r="V135" s="102">
        <v>0</v>
      </c>
      <c r="W135" s="102">
        <v>0</v>
      </c>
      <c r="X135" s="102">
        <v>0</v>
      </c>
      <c r="Y135" s="102">
        <v>0</v>
      </c>
      <c r="Z135" s="102">
        <v>0</v>
      </c>
      <c r="AA135" s="102">
        <v>11100.42</v>
      </c>
      <c r="AB135" s="102">
        <v>0</v>
      </c>
      <c r="AC135" s="102">
        <v>0</v>
      </c>
      <c r="AD135" s="102">
        <v>0</v>
      </c>
      <c r="AE135" s="102">
        <v>0</v>
      </c>
      <c r="AF135" s="102">
        <v>0</v>
      </c>
      <c r="AG135" s="102">
        <v>0</v>
      </c>
      <c r="AH135" s="102">
        <v>0</v>
      </c>
      <c r="AI135" s="102">
        <v>0</v>
      </c>
      <c r="AJ135" s="102">
        <v>0</v>
      </c>
      <c r="AK135" s="102">
        <v>0</v>
      </c>
      <c r="AL135" s="102">
        <v>0</v>
      </c>
      <c r="AM135" s="102">
        <v>0</v>
      </c>
      <c r="AN135" s="102">
        <v>0</v>
      </c>
      <c r="AO135" s="102">
        <v>0</v>
      </c>
      <c r="AP135" s="102">
        <v>0</v>
      </c>
      <c r="AQ135" s="102">
        <v>0</v>
      </c>
      <c r="AR135" s="102">
        <v>0</v>
      </c>
      <c r="AS135" s="102">
        <v>0</v>
      </c>
      <c r="AT135" s="102">
        <v>0</v>
      </c>
      <c r="AU135" s="102">
        <f t="shared" si="2"/>
        <v>0</v>
      </c>
      <c r="AV135" s="102">
        <v>17327.310000000001</v>
      </c>
      <c r="AW135" s="102">
        <v>11100.42</v>
      </c>
      <c r="AX135" s="103">
        <v>55</v>
      </c>
      <c r="AY135" s="103">
        <v>60</v>
      </c>
      <c r="AZ135" s="102">
        <v>336867</v>
      </c>
      <c r="BA135" s="102">
        <v>424720.57</v>
      </c>
      <c r="BB135" s="104">
        <v>0.87</v>
      </c>
      <c r="BC135" s="104">
        <v>0.84959583167822605</v>
      </c>
      <c r="BD135" s="104">
        <v>10.87</v>
      </c>
      <c r="BE135" s="104"/>
      <c r="BF135" s="100"/>
      <c r="BG135" s="97"/>
      <c r="BH135" s="100" t="s">
        <v>413</v>
      </c>
      <c r="BI135" s="100" t="s">
        <v>414</v>
      </c>
      <c r="BJ135" s="100" t="s">
        <v>565</v>
      </c>
      <c r="BK135" s="100" t="s">
        <v>434</v>
      </c>
      <c r="BL135" s="98" t="s">
        <v>27</v>
      </c>
      <c r="BM135" s="104">
        <v>414759.57</v>
      </c>
      <c r="BN135" s="98" t="s">
        <v>339</v>
      </c>
      <c r="BO135" s="104"/>
      <c r="BP135" s="105">
        <v>45128</v>
      </c>
      <c r="BQ135" s="105">
        <v>46955</v>
      </c>
      <c r="BR135" s="104">
        <v>1555.98</v>
      </c>
      <c r="BS135" s="104">
        <v>0</v>
      </c>
      <c r="BT135" s="104">
        <v>230</v>
      </c>
    </row>
    <row r="136" spans="1:72" s="94" customFormat="1" ht="18.2" customHeight="1" x14ac:dyDescent="0.15">
      <c r="A136" s="106">
        <v>134</v>
      </c>
      <c r="B136" s="107" t="s">
        <v>158</v>
      </c>
      <c r="C136" s="107" t="s">
        <v>411</v>
      </c>
      <c r="D136" s="108">
        <v>45261</v>
      </c>
      <c r="E136" s="109" t="s">
        <v>764</v>
      </c>
      <c r="F136" s="110">
        <v>0</v>
      </c>
      <c r="G136" s="110">
        <v>0</v>
      </c>
      <c r="H136" s="111">
        <v>279742.90999999997</v>
      </c>
      <c r="I136" s="111">
        <v>0</v>
      </c>
      <c r="J136" s="111">
        <v>0</v>
      </c>
      <c r="K136" s="111">
        <v>279742.90999999997</v>
      </c>
      <c r="L136" s="111">
        <v>4801.13</v>
      </c>
      <c r="M136" s="111">
        <v>0</v>
      </c>
      <c r="N136" s="111">
        <v>0</v>
      </c>
      <c r="O136" s="111">
        <v>0</v>
      </c>
      <c r="P136" s="111">
        <v>4801.13</v>
      </c>
      <c r="Q136" s="111">
        <v>0</v>
      </c>
      <c r="R136" s="111">
        <v>0</v>
      </c>
      <c r="S136" s="111">
        <v>274941.78000000003</v>
      </c>
      <c r="T136" s="111">
        <v>0</v>
      </c>
      <c r="U136" s="111">
        <v>2534</v>
      </c>
      <c r="V136" s="111">
        <v>0</v>
      </c>
      <c r="W136" s="111">
        <v>0</v>
      </c>
      <c r="X136" s="111">
        <v>2534</v>
      </c>
      <c r="Y136" s="111">
        <v>0</v>
      </c>
      <c r="Z136" s="111">
        <v>0</v>
      </c>
      <c r="AA136" s="111">
        <v>0</v>
      </c>
      <c r="AB136" s="111">
        <v>0</v>
      </c>
      <c r="AC136" s="111">
        <v>0</v>
      </c>
      <c r="AD136" s="111">
        <v>0</v>
      </c>
      <c r="AE136" s="111">
        <v>0</v>
      </c>
      <c r="AF136" s="111">
        <v>0</v>
      </c>
      <c r="AG136" s="111">
        <v>0</v>
      </c>
      <c r="AH136" s="111">
        <v>0</v>
      </c>
      <c r="AI136" s="111">
        <v>202.89</v>
      </c>
      <c r="AJ136" s="111">
        <v>0</v>
      </c>
      <c r="AK136" s="111">
        <v>0</v>
      </c>
      <c r="AL136" s="111">
        <v>0</v>
      </c>
      <c r="AM136" s="111">
        <v>0</v>
      </c>
      <c r="AN136" s="111">
        <v>0</v>
      </c>
      <c r="AO136" s="111">
        <v>0</v>
      </c>
      <c r="AP136" s="111">
        <v>0</v>
      </c>
      <c r="AQ136" s="111">
        <v>0.98</v>
      </c>
      <c r="AR136" s="111">
        <v>0</v>
      </c>
      <c r="AS136" s="111">
        <v>0</v>
      </c>
      <c r="AT136" s="111">
        <v>0</v>
      </c>
      <c r="AU136" s="111">
        <f t="shared" si="2"/>
        <v>7539</v>
      </c>
      <c r="AV136" s="111">
        <v>0</v>
      </c>
      <c r="AW136" s="111">
        <v>0</v>
      </c>
      <c r="AX136" s="112">
        <v>46</v>
      </c>
      <c r="AY136" s="112">
        <v>51</v>
      </c>
      <c r="AZ136" s="111">
        <v>363538</v>
      </c>
      <c r="BA136" s="111">
        <v>298520.26</v>
      </c>
      <c r="BB136" s="113">
        <v>0.9</v>
      </c>
      <c r="BC136" s="113">
        <v>0.828913930330893</v>
      </c>
      <c r="BD136" s="113">
        <v>10.87</v>
      </c>
      <c r="BE136" s="113"/>
      <c r="BF136" s="109"/>
      <c r="BG136" s="106"/>
      <c r="BH136" s="109" t="s">
        <v>413</v>
      </c>
      <c r="BI136" s="109" t="s">
        <v>414</v>
      </c>
      <c r="BJ136" s="109" t="s">
        <v>565</v>
      </c>
      <c r="BK136" s="109" t="s">
        <v>139</v>
      </c>
      <c r="BL136" s="107" t="s">
        <v>27</v>
      </c>
      <c r="BM136" s="113">
        <v>274941.78000000003</v>
      </c>
      <c r="BN136" s="107" t="s">
        <v>339</v>
      </c>
      <c r="BO136" s="113"/>
      <c r="BP136" s="114">
        <v>45128</v>
      </c>
      <c r="BQ136" s="114">
        <v>46681</v>
      </c>
      <c r="BR136" s="113">
        <v>0</v>
      </c>
      <c r="BS136" s="113">
        <v>0</v>
      </c>
      <c r="BT136" s="113">
        <v>0</v>
      </c>
    </row>
    <row r="137" spans="1:72" s="94" customFormat="1" ht="18.2" customHeight="1" x14ac:dyDescent="0.15">
      <c r="A137" s="97">
        <v>135</v>
      </c>
      <c r="B137" s="98" t="s">
        <v>159</v>
      </c>
      <c r="C137" s="98" t="s">
        <v>411</v>
      </c>
      <c r="D137" s="99">
        <v>45261</v>
      </c>
      <c r="E137" s="100" t="s">
        <v>580</v>
      </c>
      <c r="F137" s="101">
        <v>2</v>
      </c>
      <c r="G137" s="101">
        <v>1</v>
      </c>
      <c r="H137" s="102">
        <v>44318.31</v>
      </c>
      <c r="I137" s="102">
        <v>1081.33</v>
      </c>
      <c r="J137" s="102">
        <v>0</v>
      </c>
      <c r="K137" s="102">
        <v>45399.64</v>
      </c>
      <c r="L137" s="102">
        <v>551.80999999999995</v>
      </c>
      <c r="M137" s="102">
        <v>0</v>
      </c>
      <c r="N137" s="102">
        <v>0</v>
      </c>
      <c r="O137" s="102">
        <v>0</v>
      </c>
      <c r="P137" s="102">
        <v>0</v>
      </c>
      <c r="Q137" s="102">
        <v>0</v>
      </c>
      <c r="R137" s="102">
        <v>0</v>
      </c>
      <c r="S137" s="102">
        <v>45399.64</v>
      </c>
      <c r="T137" s="102">
        <v>753.56</v>
      </c>
      <c r="U137" s="102">
        <v>367.81</v>
      </c>
      <c r="V137" s="102">
        <v>0</v>
      </c>
      <c r="W137" s="102">
        <v>0</v>
      </c>
      <c r="X137" s="102">
        <v>0</v>
      </c>
      <c r="Y137" s="102">
        <v>0</v>
      </c>
      <c r="Z137" s="102">
        <v>0</v>
      </c>
      <c r="AA137" s="102">
        <v>1121.3699999999999</v>
      </c>
      <c r="AB137" s="102">
        <v>0</v>
      </c>
      <c r="AC137" s="102">
        <v>0</v>
      </c>
      <c r="AD137" s="102">
        <v>0</v>
      </c>
      <c r="AE137" s="102">
        <v>0</v>
      </c>
      <c r="AF137" s="102">
        <v>0</v>
      </c>
      <c r="AG137" s="102">
        <v>0</v>
      </c>
      <c r="AH137" s="102">
        <v>0</v>
      </c>
      <c r="AI137" s="102">
        <v>0</v>
      </c>
      <c r="AJ137" s="102">
        <v>0</v>
      </c>
      <c r="AK137" s="102">
        <v>0</v>
      </c>
      <c r="AL137" s="102">
        <v>0</v>
      </c>
      <c r="AM137" s="102">
        <v>0</v>
      </c>
      <c r="AN137" s="102">
        <v>0</v>
      </c>
      <c r="AO137" s="102">
        <v>0</v>
      </c>
      <c r="AP137" s="102">
        <v>0</v>
      </c>
      <c r="AQ137" s="102">
        <v>0</v>
      </c>
      <c r="AR137" s="102">
        <v>0</v>
      </c>
      <c r="AS137" s="102">
        <v>0</v>
      </c>
      <c r="AT137" s="102">
        <v>0</v>
      </c>
      <c r="AU137" s="102">
        <f t="shared" si="2"/>
        <v>0</v>
      </c>
      <c r="AV137" s="102">
        <v>1633.14</v>
      </c>
      <c r="AW137" s="102">
        <v>1121.3699999999999</v>
      </c>
      <c r="AX137" s="103">
        <v>62</v>
      </c>
      <c r="AY137" s="103">
        <v>300</v>
      </c>
      <c r="AZ137" s="102">
        <v>380000.00099999999</v>
      </c>
      <c r="BA137" s="102">
        <v>101516.73</v>
      </c>
      <c r="BB137" s="104">
        <v>90</v>
      </c>
      <c r="BC137" s="104">
        <v>40.249204244463002</v>
      </c>
      <c r="BD137" s="104">
        <v>9.9600000000000009</v>
      </c>
      <c r="BE137" s="104"/>
      <c r="BF137" s="100" t="s">
        <v>412</v>
      </c>
      <c r="BG137" s="97"/>
      <c r="BH137" s="100" t="s">
        <v>488</v>
      </c>
      <c r="BI137" s="100" t="s">
        <v>496</v>
      </c>
      <c r="BJ137" s="100" t="s">
        <v>581</v>
      </c>
      <c r="BK137" s="100" t="s">
        <v>434</v>
      </c>
      <c r="BL137" s="98" t="s">
        <v>11</v>
      </c>
      <c r="BM137" s="104">
        <v>360686.06591160002</v>
      </c>
      <c r="BN137" s="98" t="s">
        <v>339</v>
      </c>
      <c r="BO137" s="104"/>
      <c r="BP137" s="105">
        <v>38016</v>
      </c>
      <c r="BQ137" s="105">
        <v>47141</v>
      </c>
      <c r="BR137" s="104">
        <v>689.01</v>
      </c>
      <c r="BS137" s="104">
        <v>120.36</v>
      </c>
      <c r="BT137" s="104">
        <v>46.52</v>
      </c>
    </row>
    <row r="138" spans="1:72" s="94" customFormat="1" ht="18.2" customHeight="1" x14ac:dyDescent="0.15">
      <c r="A138" s="106">
        <v>136</v>
      </c>
      <c r="B138" s="107" t="s">
        <v>159</v>
      </c>
      <c r="C138" s="107" t="s">
        <v>411</v>
      </c>
      <c r="D138" s="108">
        <v>45261</v>
      </c>
      <c r="E138" s="109" t="s">
        <v>143</v>
      </c>
      <c r="F138" s="110">
        <v>160</v>
      </c>
      <c r="G138" s="110">
        <v>159</v>
      </c>
      <c r="H138" s="111">
        <v>31204.02</v>
      </c>
      <c r="I138" s="111">
        <v>33488.5</v>
      </c>
      <c r="J138" s="111">
        <v>0</v>
      </c>
      <c r="K138" s="111">
        <v>64692.52</v>
      </c>
      <c r="L138" s="111">
        <v>378.99</v>
      </c>
      <c r="M138" s="111">
        <v>0</v>
      </c>
      <c r="N138" s="111">
        <v>0</v>
      </c>
      <c r="O138" s="111">
        <v>0</v>
      </c>
      <c r="P138" s="111">
        <v>0</v>
      </c>
      <c r="Q138" s="111">
        <v>0</v>
      </c>
      <c r="R138" s="111">
        <v>0</v>
      </c>
      <c r="S138" s="111">
        <v>64692.52</v>
      </c>
      <c r="T138" s="111">
        <v>68582.100000000006</v>
      </c>
      <c r="U138" s="111">
        <v>258.97000000000003</v>
      </c>
      <c r="V138" s="111">
        <v>0</v>
      </c>
      <c r="W138" s="111">
        <v>0</v>
      </c>
      <c r="X138" s="111">
        <v>0</v>
      </c>
      <c r="Y138" s="111">
        <v>0</v>
      </c>
      <c r="Z138" s="111">
        <v>0</v>
      </c>
      <c r="AA138" s="111">
        <v>68841.070000000007</v>
      </c>
      <c r="AB138" s="111">
        <v>0</v>
      </c>
      <c r="AC138" s="111">
        <v>0</v>
      </c>
      <c r="AD138" s="111">
        <v>0</v>
      </c>
      <c r="AE138" s="111">
        <v>0</v>
      </c>
      <c r="AF138" s="111">
        <v>0</v>
      </c>
      <c r="AG138" s="111">
        <v>0</v>
      </c>
      <c r="AH138" s="111">
        <v>0</v>
      </c>
      <c r="AI138" s="111">
        <v>0</v>
      </c>
      <c r="AJ138" s="111">
        <v>0</v>
      </c>
      <c r="AK138" s="111">
        <v>0</v>
      </c>
      <c r="AL138" s="111">
        <v>0</v>
      </c>
      <c r="AM138" s="111">
        <v>0</v>
      </c>
      <c r="AN138" s="111">
        <v>0</v>
      </c>
      <c r="AO138" s="111">
        <v>0</v>
      </c>
      <c r="AP138" s="111">
        <v>0</v>
      </c>
      <c r="AQ138" s="111">
        <v>0</v>
      </c>
      <c r="AR138" s="111">
        <v>0</v>
      </c>
      <c r="AS138" s="111">
        <v>0</v>
      </c>
      <c r="AT138" s="111">
        <v>0</v>
      </c>
      <c r="AU138" s="111">
        <f t="shared" si="2"/>
        <v>0</v>
      </c>
      <c r="AV138" s="111">
        <v>33867.49</v>
      </c>
      <c r="AW138" s="111">
        <v>68841.070000000007</v>
      </c>
      <c r="AX138" s="112">
        <v>63</v>
      </c>
      <c r="AY138" s="112">
        <v>300</v>
      </c>
      <c r="AZ138" s="111">
        <v>265000</v>
      </c>
      <c r="BA138" s="111">
        <v>70424.3</v>
      </c>
      <c r="BB138" s="113">
        <v>90</v>
      </c>
      <c r="BC138" s="113">
        <v>82.674968725283705</v>
      </c>
      <c r="BD138" s="113">
        <v>9.9600000000000009</v>
      </c>
      <c r="BE138" s="113"/>
      <c r="BF138" s="109" t="s">
        <v>412</v>
      </c>
      <c r="BG138" s="106"/>
      <c r="BH138" s="109" t="s">
        <v>160</v>
      </c>
      <c r="BI138" s="109" t="s">
        <v>582</v>
      </c>
      <c r="BJ138" s="109" t="s">
        <v>583</v>
      </c>
      <c r="BK138" s="109" t="s">
        <v>416</v>
      </c>
      <c r="BL138" s="107" t="s">
        <v>11</v>
      </c>
      <c r="BM138" s="113">
        <v>513962.01671880001</v>
      </c>
      <c r="BN138" s="107" t="s">
        <v>339</v>
      </c>
      <c r="BO138" s="113"/>
      <c r="BP138" s="114">
        <v>38041</v>
      </c>
      <c r="BQ138" s="114">
        <v>47166</v>
      </c>
      <c r="BR138" s="113">
        <v>43857.1</v>
      </c>
      <c r="BS138" s="113">
        <v>83.5</v>
      </c>
      <c r="BT138" s="113">
        <v>46.27</v>
      </c>
    </row>
    <row r="139" spans="1:72" s="94" customFormat="1" ht="18.2" customHeight="1" x14ac:dyDescent="0.15">
      <c r="A139" s="97">
        <v>137</v>
      </c>
      <c r="B139" s="98" t="s">
        <v>159</v>
      </c>
      <c r="C139" s="98" t="s">
        <v>411</v>
      </c>
      <c r="D139" s="99">
        <v>45261</v>
      </c>
      <c r="E139" s="100" t="s">
        <v>584</v>
      </c>
      <c r="F139" s="101">
        <v>0</v>
      </c>
      <c r="G139" s="101">
        <v>0</v>
      </c>
      <c r="H139" s="102">
        <v>31015.09</v>
      </c>
      <c r="I139" s="102">
        <v>0</v>
      </c>
      <c r="J139" s="102">
        <v>0</v>
      </c>
      <c r="K139" s="102">
        <v>31015.09</v>
      </c>
      <c r="L139" s="102">
        <v>380.53</v>
      </c>
      <c r="M139" s="102">
        <v>0</v>
      </c>
      <c r="N139" s="102">
        <v>0</v>
      </c>
      <c r="O139" s="102">
        <v>0</v>
      </c>
      <c r="P139" s="102">
        <v>380.53</v>
      </c>
      <c r="Q139" s="102">
        <v>0</v>
      </c>
      <c r="R139" s="102">
        <v>0</v>
      </c>
      <c r="S139" s="102">
        <v>30634.560000000001</v>
      </c>
      <c r="T139" s="102">
        <v>0</v>
      </c>
      <c r="U139" s="102">
        <v>257.43</v>
      </c>
      <c r="V139" s="102">
        <v>0</v>
      </c>
      <c r="W139" s="102">
        <v>0</v>
      </c>
      <c r="X139" s="102">
        <v>257.43</v>
      </c>
      <c r="Y139" s="102">
        <v>0</v>
      </c>
      <c r="Z139" s="102">
        <v>0</v>
      </c>
      <c r="AA139" s="102">
        <v>0</v>
      </c>
      <c r="AB139" s="102">
        <v>83.5</v>
      </c>
      <c r="AC139" s="102">
        <v>0</v>
      </c>
      <c r="AD139" s="102">
        <v>0</v>
      </c>
      <c r="AE139" s="102">
        <v>0</v>
      </c>
      <c r="AF139" s="102">
        <v>0</v>
      </c>
      <c r="AG139" s="102">
        <v>0</v>
      </c>
      <c r="AH139" s="102">
        <v>36.07</v>
      </c>
      <c r="AI139" s="102">
        <v>89.88</v>
      </c>
      <c r="AJ139" s="102">
        <v>0</v>
      </c>
      <c r="AK139" s="102">
        <v>0</v>
      </c>
      <c r="AL139" s="102">
        <v>0</v>
      </c>
      <c r="AM139" s="102">
        <v>0</v>
      </c>
      <c r="AN139" s="102">
        <v>0</v>
      </c>
      <c r="AO139" s="102">
        <v>0</v>
      </c>
      <c r="AP139" s="102">
        <v>0</v>
      </c>
      <c r="AQ139" s="102">
        <v>3.9E-2</v>
      </c>
      <c r="AR139" s="102">
        <v>0</v>
      </c>
      <c r="AS139" s="102">
        <v>0</v>
      </c>
      <c r="AT139" s="102">
        <v>0</v>
      </c>
      <c r="AU139" s="102">
        <f t="shared" si="2"/>
        <v>847.44899999999996</v>
      </c>
      <c r="AV139" s="102">
        <v>0</v>
      </c>
      <c r="AW139" s="102">
        <v>0</v>
      </c>
      <c r="AX139" s="103">
        <v>63</v>
      </c>
      <c r="AY139" s="103">
        <v>300</v>
      </c>
      <c r="AZ139" s="102">
        <v>265000</v>
      </c>
      <c r="BA139" s="102">
        <v>70424.3</v>
      </c>
      <c r="BB139" s="104">
        <v>90</v>
      </c>
      <c r="BC139" s="104">
        <v>39.1499865813363</v>
      </c>
      <c r="BD139" s="104">
        <v>9.9600000000000009</v>
      </c>
      <c r="BE139" s="104"/>
      <c r="BF139" s="100" t="s">
        <v>412</v>
      </c>
      <c r="BG139" s="97"/>
      <c r="BH139" s="100" t="s">
        <v>160</v>
      </c>
      <c r="BI139" s="100" t="s">
        <v>582</v>
      </c>
      <c r="BJ139" s="100" t="s">
        <v>583</v>
      </c>
      <c r="BK139" s="100" t="s">
        <v>139</v>
      </c>
      <c r="BL139" s="98" t="s">
        <v>11</v>
      </c>
      <c r="BM139" s="104">
        <v>243382.0824864</v>
      </c>
      <c r="BN139" s="98" t="s">
        <v>339</v>
      </c>
      <c r="BO139" s="104"/>
      <c r="BP139" s="105">
        <v>38041</v>
      </c>
      <c r="BQ139" s="105">
        <v>47166</v>
      </c>
      <c r="BR139" s="104">
        <v>0</v>
      </c>
      <c r="BS139" s="104">
        <v>83.5</v>
      </c>
      <c r="BT139" s="104">
        <v>0</v>
      </c>
    </row>
    <row r="140" spans="1:72" s="94" customFormat="1" ht="18.2" customHeight="1" x14ac:dyDescent="0.15">
      <c r="A140" s="106">
        <v>138</v>
      </c>
      <c r="B140" s="107" t="s">
        <v>159</v>
      </c>
      <c r="C140" s="107" t="s">
        <v>411</v>
      </c>
      <c r="D140" s="108">
        <v>45261</v>
      </c>
      <c r="E140" s="109" t="s">
        <v>585</v>
      </c>
      <c r="F140" s="110">
        <v>0</v>
      </c>
      <c r="G140" s="110">
        <v>0</v>
      </c>
      <c r="H140" s="111">
        <v>31169.47</v>
      </c>
      <c r="I140" s="111">
        <v>0</v>
      </c>
      <c r="J140" s="111">
        <v>0</v>
      </c>
      <c r="K140" s="111">
        <v>31169.47</v>
      </c>
      <c r="L140" s="111">
        <v>379.25</v>
      </c>
      <c r="M140" s="111">
        <v>0</v>
      </c>
      <c r="N140" s="111">
        <v>0</v>
      </c>
      <c r="O140" s="111">
        <v>0</v>
      </c>
      <c r="P140" s="111">
        <v>379.25</v>
      </c>
      <c r="Q140" s="111">
        <v>0</v>
      </c>
      <c r="R140" s="111">
        <v>0</v>
      </c>
      <c r="S140" s="111">
        <v>30790.22</v>
      </c>
      <c r="T140" s="111">
        <v>0</v>
      </c>
      <c r="U140" s="111">
        <v>258.70999999999998</v>
      </c>
      <c r="V140" s="111">
        <v>0</v>
      </c>
      <c r="W140" s="111">
        <v>0</v>
      </c>
      <c r="X140" s="111">
        <v>258.70999999999998</v>
      </c>
      <c r="Y140" s="111">
        <v>0</v>
      </c>
      <c r="Z140" s="111">
        <v>0</v>
      </c>
      <c r="AA140" s="111">
        <v>0</v>
      </c>
      <c r="AB140" s="111">
        <v>83.5</v>
      </c>
      <c r="AC140" s="111">
        <v>0</v>
      </c>
      <c r="AD140" s="111">
        <v>0</v>
      </c>
      <c r="AE140" s="111">
        <v>0</v>
      </c>
      <c r="AF140" s="111">
        <v>0</v>
      </c>
      <c r="AG140" s="111">
        <v>0</v>
      </c>
      <c r="AH140" s="111">
        <v>36.07</v>
      </c>
      <c r="AI140" s="111">
        <v>89.88</v>
      </c>
      <c r="AJ140" s="111">
        <v>0</v>
      </c>
      <c r="AK140" s="111">
        <v>0</v>
      </c>
      <c r="AL140" s="111">
        <v>0</v>
      </c>
      <c r="AM140" s="111">
        <v>0</v>
      </c>
      <c r="AN140" s="111">
        <v>0</v>
      </c>
      <c r="AO140" s="111">
        <v>0</v>
      </c>
      <c r="AP140" s="111">
        <v>0</v>
      </c>
      <c r="AQ140" s="111">
        <v>3.9E-2</v>
      </c>
      <c r="AR140" s="111">
        <v>0</v>
      </c>
      <c r="AS140" s="111">
        <v>0</v>
      </c>
      <c r="AT140" s="111">
        <v>0</v>
      </c>
      <c r="AU140" s="111">
        <f t="shared" si="2"/>
        <v>847.44899999999996</v>
      </c>
      <c r="AV140" s="111">
        <v>0</v>
      </c>
      <c r="AW140" s="111">
        <v>0</v>
      </c>
      <c r="AX140" s="112">
        <v>63</v>
      </c>
      <c r="AY140" s="112">
        <v>300</v>
      </c>
      <c r="AZ140" s="111">
        <v>265000</v>
      </c>
      <c r="BA140" s="111">
        <v>70424.3</v>
      </c>
      <c r="BB140" s="113">
        <v>90</v>
      </c>
      <c r="BC140" s="113">
        <v>39.348915076188199</v>
      </c>
      <c r="BD140" s="113">
        <v>9.9600000000000009</v>
      </c>
      <c r="BE140" s="113"/>
      <c r="BF140" s="109" t="s">
        <v>412</v>
      </c>
      <c r="BG140" s="106"/>
      <c r="BH140" s="109" t="s">
        <v>160</v>
      </c>
      <c r="BI140" s="109" t="s">
        <v>582</v>
      </c>
      <c r="BJ140" s="109" t="s">
        <v>583</v>
      </c>
      <c r="BK140" s="109" t="s">
        <v>139</v>
      </c>
      <c r="BL140" s="107" t="s">
        <v>11</v>
      </c>
      <c r="BM140" s="113">
        <v>244618.7529318</v>
      </c>
      <c r="BN140" s="107" t="s">
        <v>339</v>
      </c>
      <c r="BO140" s="113"/>
      <c r="BP140" s="114">
        <v>38041</v>
      </c>
      <c r="BQ140" s="114">
        <v>47166</v>
      </c>
      <c r="BR140" s="113">
        <v>0</v>
      </c>
      <c r="BS140" s="113">
        <v>83.5</v>
      </c>
      <c r="BT140" s="113">
        <v>0</v>
      </c>
    </row>
    <row r="141" spans="1:72" s="94" customFormat="1" ht="18.2" customHeight="1" x14ac:dyDescent="0.15">
      <c r="A141" s="97">
        <v>139</v>
      </c>
      <c r="B141" s="98" t="s">
        <v>159</v>
      </c>
      <c r="C141" s="98" t="s">
        <v>411</v>
      </c>
      <c r="D141" s="99">
        <v>45261</v>
      </c>
      <c r="E141" s="100" t="s">
        <v>226</v>
      </c>
      <c r="F141" s="101">
        <v>168</v>
      </c>
      <c r="G141" s="101">
        <v>167</v>
      </c>
      <c r="H141" s="102">
        <v>7587.18</v>
      </c>
      <c r="I141" s="102">
        <v>51991.6</v>
      </c>
      <c r="J141" s="102">
        <v>0</v>
      </c>
      <c r="K141" s="102">
        <v>59578.78</v>
      </c>
      <c r="L141" s="102">
        <v>575.02</v>
      </c>
      <c r="M141" s="102">
        <v>0</v>
      </c>
      <c r="N141" s="102">
        <v>0</v>
      </c>
      <c r="O141" s="102">
        <v>0</v>
      </c>
      <c r="P141" s="102">
        <v>0</v>
      </c>
      <c r="Q141" s="102">
        <v>0</v>
      </c>
      <c r="R141" s="102">
        <v>0</v>
      </c>
      <c r="S141" s="102">
        <v>59578.78</v>
      </c>
      <c r="T141" s="102">
        <v>55071.17</v>
      </c>
      <c r="U141" s="102">
        <v>62.94</v>
      </c>
      <c r="V141" s="102">
        <v>0</v>
      </c>
      <c r="W141" s="102">
        <v>0</v>
      </c>
      <c r="X141" s="102">
        <v>0</v>
      </c>
      <c r="Y141" s="102">
        <v>0</v>
      </c>
      <c r="Z141" s="102">
        <v>0</v>
      </c>
      <c r="AA141" s="102">
        <v>55134.11</v>
      </c>
      <c r="AB141" s="102">
        <v>0</v>
      </c>
      <c r="AC141" s="102">
        <v>0</v>
      </c>
      <c r="AD141" s="102">
        <v>0</v>
      </c>
      <c r="AE141" s="102">
        <v>0</v>
      </c>
      <c r="AF141" s="102">
        <v>0</v>
      </c>
      <c r="AG141" s="102">
        <v>0</v>
      </c>
      <c r="AH141" s="102">
        <v>0</v>
      </c>
      <c r="AI141" s="102">
        <v>0</v>
      </c>
      <c r="AJ141" s="102">
        <v>0</v>
      </c>
      <c r="AK141" s="102">
        <v>0</v>
      </c>
      <c r="AL141" s="102">
        <v>0</v>
      </c>
      <c r="AM141" s="102">
        <v>0</v>
      </c>
      <c r="AN141" s="102">
        <v>0</v>
      </c>
      <c r="AO141" s="102">
        <v>0</v>
      </c>
      <c r="AP141" s="102">
        <v>0</v>
      </c>
      <c r="AQ141" s="102">
        <v>0</v>
      </c>
      <c r="AR141" s="102">
        <v>0</v>
      </c>
      <c r="AS141" s="102">
        <v>0</v>
      </c>
      <c r="AT141" s="102">
        <v>0</v>
      </c>
      <c r="AU141" s="102">
        <f t="shared" si="2"/>
        <v>0</v>
      </c>
      <c r="AV141" s="102">
        <v>52566.62</v>
      </c>
      <c r="AW141" s="102">
        <v>55134.11</v>
      </c>
      <c r="AX141" s="103">
        <v>13</v>
      </c>
      <c r="AY141" s="103">
        <v>300</v>
      </c>
      <c r="AZ141" s="102">
        <v>265000</v>
      </c>
      <c r="BA141" s="102">
        <v>70424.3</v>
      </c>
      <c r="BB141" s="104">
        <v>90</v>
      </c>
      <c r="BC141" s="104">
        <v>76.139772777294198</v>
      </c>
      <c r="BD141" s="104">
        <v>9.9600000000000009</v>
      </c>
      <c r="BE141" s="104"/>
      <c r="BF141" s="100" t="s">
        <v>412</v>
      </c>
      <c r="BG141" s="97"/>
      <c r="BH141" s="100" t="s">
        <v>160</v>
      </c>
      <c r="BI141" s="100" t="s">
        <v>582</v>
      </c>
      <c r="BJ141" s="100" t="s">
        <v>583</v>
      </c>
      <c r="BK141" s="100" t="s">
        <v>416</v>
      </c>
      <c r="BL141" s="98" t="s">
        <v>11</v>
      </c>
      <c r="BM141" s="104">
        <v>473334.93767820002</v>
      </c>
      <c r="BN141" s="98" t="s">
        <v>339</v>
      </c>
      <c r="BO141" s="104"/>
      <c r="BP141" s="105">
        <v>38041</v>
      </c>
      <c r="BQ141" s="105">
        <v>47166</v>
      </c>
      <c r="BR141" s="104">
        <v>45882.13</v>
      </c>
      <c r="BS141" s="104">
        <v>83.5</v>
      </c>
      <c r="BT141" s="104">
        <v>46.27</v>
      </c>
    </row>
    <row r="142" spans="1:72" s="94" customFormat="1" ht="18.2" customHeight="1" x14ac:dyDescent="0.15">
      <c r="A142" s="106">
        <v>140</v>
      </c>
      <c r="B142" s="107" t="s">
        <v>159</v>
      </c>
      <c r="C142" s="107" t="s">
        <v>411</v>
      </c>
      <c r="D142" s="108">
        <v>45261</v>
      </c>
      <c r="E142" s="109" t="s">
        <v>586</v>
      </c>
      <c r="F142" s="110">
        <v>0</v>
      </c>
      <c r="G142" s="110">
        <v>0</v>
      </c>
      <c r="H142" s="111">
        <v>31134.959999999999</v>
      </c>
      <c r="I142" s="111">
        <v>0</v>
      </c>
      <c r="J142" s="111">
        <v>0</v>
      </c>
      <c r="K142" s="111">
        <v>31134.959999999999</v>
      </c>
      <c r="L142" s="111">
        <v>379.54</v>
      </c>
      <c r="M142" s="111">
        <v>0</v>
      </c>
      <c r="N142" s="111">
        <v>0</v>
      </c>
      <c r="O142" s="111">
        <v>0</v>
      </c>
      <c r="P142" s="111">
        <v>379.54</v>
      </c>
      <c r="Q142" s="111">
        <v>0</v>
      </c>
      <c r="R142" s="111">
        <v>0</v>
      </c>
      <c r="S142" s="111">
        <v>30755.42</v>
      </c>
      <c r="T142" s="111">
        <v>0</v>
      </c>
      <c r="U142" s="111">
        <v>258.42</v>
      </c>
      <c r="V142" s="111">
        <v>0</v>
      </c>
      <c r="W142" s="111">
        <v>0</v>
      </c>
      <c r="X142" s="111">
        <v>258.42</v>
      </c>
      <c r="Y142" s="111">
        <v>0</v>
      </c>
      <c r="Z142" s="111">
        <v>0</v>
      </c>
      <c r="AA142" s="111">
        <v>0</v>
      </c>
      <c r="AB142" s="111">
        <v>83.5</v>
      </c>
      <c r="AC142" s="111">
        <v>0</v>
      </c>
      <c r="AD142" s="111">
        <v>0</v>
      </c>
      <c r="AE142" s="111">
        <v>0</v>
      </c>
      <c r="AF142" s="111">
        <v>0</v>
      </c>
      <c r="AG142" s="111">
        <v>0</v>
      </c>
      <c r="AH142" s="111">
        <v>36.07</v>
      </c>
      <c r="AI142" s="111">
        <v>89.88</v>
      </c>
      <c r="AJ142" s="111">
        <v>0</v>
      </c>
      <c r="AK142" s="111">
        <v>0</v>
      </c>
      <c r="AL142" s="111">
        <v>0</v>
      </c>
      <c r="AM142" s="111">
        <v>0</v>
      </c>
      <c r="AN142" s="111">
        <v>0</v>
      </c>
      <c r="AO142" s="111">
        <v>0</v>
      </c>
      <c r="AP142" s="111">
        <v>0</v>
      </c>
      <c r="AQ142" s="111">
        <v>3.9E-2</v>
      </c>
      <c r="AR142" s="111">
        <v>0</v>
      </c>
      <c r="AS142" s="111">
        <v>0</v>
      </c>
      <c r="AT142" s="111">
        <v>0</v>
      </c>
      <c r="AU142" s="111">
        <f t="shared" si="2"/>
        <v>847.44900000000007</v>
      </c>
      <c r="AV142" s="111">
        <v>0</v>
      </c>
      <c r="AW142" s="111">
        <v>0</v>
      </c>
      <c r="AX142" s="112">
        <v>63</v>
      </c>
      <c r="AY142" s="112">
        <v>300</v>
      </c>
      <c r="AZ142" s="111">
        <v>265000</v>
      </c>
      <c r="BA142" s="111">
        <v>70424.3</v>
      </c>
      <c r="BB142" s="113">
        <v>90</v>
      </c>
      <c r="BC142" s="113">
        <v>39.304441790688699</v>
      </c>
      <c r="BD142" s="113">
        <v>9.9600000000000009</v>
      </c>
      <c r="BE142" s="113"/>
      <c r="BF142" s="109" t="s">
        <v>412</v>
      </c>
      <c r="BG142" s="106"/>
      <c r="BH142" s="109" t="s">
        <v>160</v>
      </c>
      <c r="BI142" s="109" t="s">
        <v>582</v>
      </c>
      <c r="BJ142" s="109" t="s">
        <v>583</v>
      </c>
      <c r="BK142" s="109" t="s">
        <v>139</v>
      </c>
      <c r="BL142" s="107" t="s">
        <v>11</v>
      </c>
      <c r="BM142" s="113">
        <v>244342.27771980001</v>
      </c>
      <c r="BN142" s="107" t="s">
        <v>339</v>
      </c>
      <c r="BO142" s="113"/>
      <c r="BP142" s="114">
        <v>38041</v>
      </c>
      <c r="BQ142" s="114">
        <v>47166</v>
      </c>
      <c r="BR142" s="113">
        <v>0</v>
      </c>
      <c r="BS142" s="113">
        <v>83.5</v>
      </c>
      <c r="BT142" s="113">
        <v>0</v>
      </c>
    </row>
    <row r="143" spans="1:72" s="94" customFormat="1" ht="18.2" customHeight="1" x14ac:dyDescent="0.15">
      <c r="A143" s="97">
        <v>141</v>
      </c>
      <c r="B143" s="98" t="s">
        <v>159</v>
      </c>
      <c r="C143" s="98" t="s">
        <v>411</v>
      </c>
      <c r="D143" s="99">
        <v>45261</v>
      </c>
      <c r="E143" s="100" t="s">
        <v>587</v>
      </c>
      <c r="F143" s="101">
        <v>0</v>
      </c>
      <c r="G143" s="101">
        <v>0</v>
      </c>
      <c r="H143" s="102">
        <v>30948.66</v>
      </c>
      <c r="I143" s="102">
        <v>377.97</v>
      </c>
      <c r="J143" s="102">
        <v>0</v>
      </c>
      <c r="K143" s="102">
        <v>31326.63</v>
      </c>
      <c r="L143" s="102">
        <v>381.11</v>
      </c>
      <c r="M143" s="102">
        <v>0</v>
      </c>
      <c r="N143" s="102">
        <v>0</v>
      </c>
      <c r="O143" s="102">
        <v>377.97</v>
      </c>
      <c r="P143" s="102">
        <v>0</v>
      </c>
      <c r="Q143" s="102">
        <v>0</v>
      </c>
      <c r="R143" s="102">
        <v>0</v>
      </c>
      <c r="S143" s="102">
        <v>30948.66</v>
      </c>
      <c r="T143" s="102">
        <v>259.99</v>
      </c>
      <c r="U143" s="102">
        <v>256.85000000000002</v>
      </c>
      <c r="V143" s="102">
        <v>0</v>
      </c>
      <c r="W143" s="102">
        <v>259.99</v>
      </c>
      <c r="X143" s="102">
        <v>0</v>
      </c>
      <c r="Y143" s="102">
        <v>0</v>
      </c>
      <c r="Z143" s="102">
        <v>0</v>
      </c>
      <c r="AA143" s="102">
        <v>256.85000000000002</v>
      </c>
      <c r="AB143" s="102">
        <v>0</v>
      </c>
      <c r="AC143" s="102">
        <v>0</v>
      </c>
      <c r="AD143" s="102">
        <v>0</v>
      </c>
      <c r="AE143" s="102">
        <v>0</v>
      </c>
      <c r="AF143" s="102">
        <v>0</v>
      </c>
      <c r="AG143" s="102">
        <v>0</v>
      </c>
      <c r="AH143" s="102">
        <v>0</v>
      </c>
      <c r="AI143" s="102">
        <v>0.08</v>
      </c>
      <c r="AJ143" s="102">
        <v>83.5</v>
      </c>
      <c r="AK143" s="102">
        <v>0</v>
      </c>
      <c r="AL143" s="102">
        <v>0</v>
      </c>
      <c r="AM143" s="102">
        <v>0</v>
      </c>
      <c r="AN143" s="102">
        <v>0</v>
      </c>
      <c r="AO143" s="102">
        <v>36.07</v>
      </c>
      <c r="AP143" s="102">
        <v>89.71</v>
      </c>
      <c r="AQ143" s="102">
        <v>0</v>
      </c>
      <c r="AR143" s="102">
        <v>0</v>
      </c>
      <c r="AS143" s="102">
        <v>1.2589999999999999E-3</v>
      </c>
      <c r="AT143" s="102">
        <v>0</v>
      </c>
      <c r="AU143" s="102">
        <f t="shared" si="2"/>
        <v>847.31874100000005</v>
      </c>
      <c r="AV143" s="102">
        <v>381.11</v>
      </c>
      <c r="AW143" s="102">
        <v>256.85000000000002</v>
      </c>
      <c r="AX143" s="103">
        <v>63</v>
      </c>
      <c r="AY143" s="103">
        <v>300</v>
      </c>
      <c r="AZ143" s="102">
        <v>265000</v>
      </c>
      <c r="BA143" s="102">
        <v>70424.3</v>
      </c>
      <c r="BB143" s="104">
        <v>90</v>
      </c>
      <c r="BC143" s="104">
        <v>39.551396322008202</v>
      </c>
      <c r="BD143" s="104">
        <v>9.9600000000000009</v>
      </c>
      <c r="BE143" s="104"/>
      <c r="BF143" s="100" t="s">
        <v>412</v>
      </c>
      <c r="BG143" s="97"/>
      <c r="BH143" s="100" t="s">
        <v>160</v>
      </c>
      <c r="BI143" s="100" t="s">
        <v>582</v>
      </c>
      <c r="BJ143" s="100" t="s">
        <v>583</v>
      </c>
      <c r="BK143" s="100" t="s">
        <v>139</v>
      </c>
      <c r="BL143" s="98" t="s">
        <v>11</v>
      </c>
      <c r="BM143" s="104">
        <v>245877.50961539999</v>
      </c>
      <c r="BN143" s="98" t="s">
        <v>339</v>
      </c>
      <c r="BO143" s="104"/>
      <c r="BP143" s="105">
        <v>38041</v>
      </c>
      <c r="BQ143" s="105">
        <v>47166</v>
      </c>
      <c r="BR143" s="104">
        <v>209.37</v>
      </c>
      <c r="BS143" s="104">
        <v>83.5</v>
      </c>
      <c r="BT143" s="104">
        <v>0</v>
      </c>
    </row>
    <row r="144" spans="1:72" s="94" customFormat="1" ht="18.2" customHeight="1" x14ac:dyDescent="0.15">
      <c r="A144" s="106">
        <v>142</v>
      </c>
      <c r="B144" s="107" t="s">
        <v>159</v>
      </c>
      <c r="C144" s="107" t="s">
        <v>411</v>
      </c>
      <c r="D144" s="108">
        <v>45261</v>
      </c>
      <c r="E144" s="109" t="s">
        <v>227</v>
      </c>
      <c r="F144" s="110">
        <v>147</v>
      </c>
      <c r="G144" s="110">
        <v>146</v>
      </c>
      <c r="H144" s="111">
        <v>31204.02</v>
      </c>
      <c r="I144" s="111">
        <v>32005.61</v>
      </c>
      <c r="J144" s="111">
        <v>0</v>
      </c>
      <c r="K144" s="111">
        <v>63209.63</v>
      </c>
      <c r="L144" s="111">
        <v>378.99</v>
      </c>
      <c r="M144" s="111">
        <v>0</v>
      </c>
      <c r="N144" s="111">
        <v>0</v>
      </c>
      <c r="O144" s="111">
        <v>0</v>
      </c>
      <c r="P144" s="111">
        <v>0</v>
      </c>
      <c r="Q144" s="111">
        <v>0</v>
      </c>
      <c r="R144" s="111">
        <v>0</v>
      </c>
      <c r="S144" s="111">
        <v>63209.63</v>
      </c>
      <c r="T144" s="111">
        <v>61143.35</v>
      </c>
      <c r="U144" s="111">
        <v>258.97000000000003</v>
      </c>
      <c r="V144" s="111">
        <v>0</v>
      </c>
      <c r="W144" s="111">
        <v>0</v>
      </c>
      <c r="X144" s="111">
        <v>0</v>
      </c>
      <c r="Y144" s="111">
        <v>0</v>
      </c>
      <c r="Z144" s="111">
        <v>0</v>
      </c>
      <c r="AA144" s="111">
        <v>61402.32</v>
      </c>
      <c r="AB144" s="111">
        <v>0</v>
      </c>
      <c r="AC144" s="111">
        <v>0</v>
      </c>
      <c r="AD144" s="111">
        <v>0</v>
      </c>
      <c r="AE144" s="111">
        <v>0</v>
      </c>
      <c r="AF144" s="111">
        <v>0</v>
      </c>
      <c r="AG144" s="111">
        <v>0</v>
      </c>
      <c r="AH144" s="111">
        <v>0</v>
      </c>
      <c r="AI144" s="111">
        <v>0</v>
      </c>
      <c r="AJ144" s="111">
        <v>0</v>
      </c>
      <c r="AK144" s="111">
        <v>0</v>
      </c>
      <c r="AL144" s="111">
        <v>0</v>
      </c>
      <c r="AM144" s="111">
        <v>0</v>
      </c>
      <c r="AN144" s="111">
        <v>0</v>
      </c>
      <c r="AO144" s="111">
        <v>0</v>
      </c>
      <c r="AP144" s="111">
        <v>0</v>
      </c>
      <c r="AQ144" s="111">
        <v>0</v>
      </c>
      <c r="AR144" s="111">
        <v>0</v>
      </c>
      <c r="AS144" s="111">
        <v>0</v>
      </c>
      <c r="AT144" s="111">
        <v>0</v>
      </c>
      <c r="AU144" s="111">
        <f t="shared" si="2"/>
        <v>0</v>
      </c>
      <c r="AV144" s="111">
        <v>32384.6</v>
      </c>
      <c r="AW144" s="111">
        <v>61402.32</v>
      </c>
      <c r="AX144" s="112">
        <v>63</v>
      </c>
      <c r="AY144" s="112">
        <v>300</v>
      </c>
      <c r="AZ144" s="111">
        <v>265000</v>
      </c>
      <c r="BA144" s="111">
        <v>70424.3</v>
      </c>
      <c r="BB144" s="113">
        <v>90</v>
      </c>
      <c r="BC144" s="113">
        <v>80.779882796137102</v>
      </c>
      <c r="BD144" s="113">
        <v>9.9600000000000009</v>
      </c>
      <c r="BE144" s="113"/>
      <c r="BF144" s="109" t="s">
        <v>412</v>
      </c>
      <c r="BG144" s="106"/>
      <c r="BH144" s="109" t="s">
        <v>160</v>
      </c>
      <c r="BI144" s="109" t="s">
        <v>582</v>
      </c>
      <c r="BJ144" s="109" t="s">
        <v>583</v>
      </c>
      <c r="BK144" s="109" t="s">
        <v>416</v>
      </c>
      <c r="BL144" s="107" t="s">
        <v>11</v>
      </c>
      <c r="BM144" s="113">
        <v>502180.91536470002</v>
      </c>
      <c r="BN144" s="107" t="s">
        <v>339</v>
      </c>
      <c r="BO144" s="113"/>
      <c r="BP144" s="114">
        <v>38041</v>
      </c>
      <c r="BQ144" s="114">
        <v>47166</v>
      </c>
      <c r="BR144" s="113">
        <v>39730.14</v>
      </c>
      <c r="BS144" s="113">
        <v>83.5</v>
      </c>
      <c r="BT144" s="113">
        <v>46.27</v>
      </c>
    </row>
    <row r="145" spans="1:72" s="94" customFormat="1" ht="18.2" customHeight="1" x14ac:dyDescent="0.15">
      <c r="A145" s="97">
        <v>143</v>
      </c>
      <c r="B145" s="98" t="s">
        <v>159</v>
      </c>
      <c r="C145" s="98" t="s">
        <v>411</v>
      </c>
      <c r="D145" s="99">
        <v>45261</v>
      </c>
      <c r="E145" s="100" t="s">
        <v>588</v>
      </c>
      <c r="F145" s="101">
        <v>0</v>
      </c>
      <c r="G145" s="101">
        <v>0</v>
      </c>
      <c r="H145" s="102">
        <v>30950.74</v>
      </c>
      <c r="I145" s="102">
        <v>0</v>
      </c>
      <c r="J145" s="102">
        <v>0</v>
      </c>
      <c r="K145" s="102">
        <v>30950.74</v>
      </c>
      <c r="L145" s="102">
        <v>381.11</v>
      </c>
      <c r="M145" s="102">
        <v>0</v>
      </c>
      <c r="N145" s="102">
        <v>0</v>
      </c>
      <c r="O145" s="102">
        <v>0</v>
      </c>
      <c r="P145" s="102">
        <v>381.11</v>
      </c>
      <c r="Q145" s="102">
        <v>4.99</v>
      </c>
      <c r="R145" s="102">
        <v>0</v>
      </c>
      <c r="S145" s="102">
        <v>30564.639999999999</v>
      </c>
      <c r="T145" s="102">
        <v>0</v>
      </c>
      <c r="U145" s="102">
        <v>256.85000000000002</v>
      </c>
      <c r="V145" s="102">
        <v>0</v>
      </c>
      <c r="W145" s="102">
        <v>0</v>
      </c>
      <c r="X145" s="102">
        <v>256.85000000000002</v>
      </c>
      <c r="Y145" s="102">
        <v>0</v>
      </c>
      <c r="Z145" s="102">
        <v>0</v>
      </c>
      <c r="AA145" s="102">
        <v>0</v>
      </c>
      <c r="AB145" s="102">
        <v>83.5</v>
      </c>
      <c r="AC145" s="102">
        <v>0</v>
      </c>
      <c r="AD145" s="102">
        <v>0</v>
      </c>
      <c r="AE145" s="102">
        <v>0</v>
      </c>
      <c r="AF145" s="102">
        <v>0</v>
      </c>
      <c r="AG145" s="102">
        <v>0</v>
      </c>
      <c r="AH145" s="102">
        <v>36.07</v>
      </c>
      <c r="AI145" s="102">
        <v>89.88</v>
      </c>
      <c r="AJ145" s="102">
        <v>0</v>
      </c>
      <c r="AK145" s="102">
        <v>0</v>
      </c>
      <c r="AL145" s="102">
        <v>0</v>
      </c>
      <c r="AM145" s="102">
        <v>0</v>
      </c>
      <c r="AN145" s="102">
        <v>0</v>
      </c>
      <c r="AO145" s="102">
        <v>0</v>
      </c>
      <c r="AP145" s="102">
        <v>0</v>
      </c>
      <c r="AQ145" s="102">
        <v>0</v>
      </c>
      <c r="AR145" s="102">
        <v>0</v>
      </c>
      <c r="AS145" s="102">
        <v>1.6362999999999999E-2</v>
      </c>
      <c r="AT145" s="102">
        <v>0</v>
      </c>
      <c r="AU145" s="102">
        <f t="shared" si="2"/>
        <v>852.38363700000014</v>
      </c>
      <c r="AV145" s="102">
        <v>0</v>
      </c>
      <c r="AW145" s="102">
        <v>0</v>
      </c>
      <c r="AX145" s="103">
        <v>63</v>
      </c>
      <c r="AY145" s="103">
        <v>300</v>
      </c>
      <c r="AZ145" s="102">
        <v>265000</v>
      </c>
      <c r="BA145" s="102">
        <v>70424.3</v>
      </c>
      <c r="BB145" s="104">
        <v>90</v>
      </c>
      <c r="BC145" s="104">
        <v>39.0606310605856</v>
      </c>
      <c r="BD145" s="104">
        <v>9.9600000000000009</v>
      </c>
      <c r="BE145" s="104"/>
      <c r="BF145" s="100" t="s">
        <v>412</v>
      </c>
      <c r="BG145" s="97"/>
      <c r="BH145" s="100" t="s">
        <v>160</v>
      </c>
      <c r="BI145" s="100" t="s">
        <v>582</v>
      </c>
      <c r="BJ145" s="100" t="s">
        <v>583</v>
      </c>
      <c r="BK145" s="100" t="s">
        <v>139</v>
      </c>
      <c r="BL145" s="98" t="s">
        <v>11</v>
      </c>
      <c r="BM145" s="104">
        <v>242826.58976159999</v>
      </c>
      <c r="BN145" s="98" t="s">
        <v>339</v>
      </c>
      <c r="BO145" s="104"/>
      <c r="BP145" s="105">
        <v>38041</v>
      </c>
      <c r="BQ145" s="105">
        <v>47166</v>
      </c>
      <c r="BR145" s="104">
        <v>0</v>
      </c>
      <c r="BS145" s="104">
        <v>83.5</v>
      </c>
      <c r="BT145" s="104">
        <v>0</v>
      </c>
    </row>
    <row r="146" spans="1:72" s="94" customFormat="1" ht="18.2" customHeight="1" x14ac:dyDescent="0.15">
      <c r="A146" s="106">
        <v>144</v>
      </c>
      <c r="B146" s="107" t="s">
        <v>159</v>
      </c>
      <c r="C146" s="107" t="s">
        <v>411</v>
      </c>
      <c r="D146" s="108">
        <v>45261</v>
      </c>
      <c r="E146" s="109" t="s">
        <v>589</v>
      </c>
      <c r="F146" s="110">
        <v>0</v>
      </c>
      <c r="G146" s="110">
        <v>0</v>
      </c>
      <c r="H146" s="111">
        <v>30647.86</v>
      </c>
      <c r="I146" s="111">
        <v>0</v>
      </c>
      <c r="J146" s="111">
        <v>0</v>
      </c>
      <c r="K146" s="111">
        <v>30647.86</v>
      </c>
      <c r="L146" s="111">
        <v>383.58</v>
      </c>
      <c r="M146" s="111">
        <v>0</v>
      </c>
      <c r="N146" s="111">
        <v>0</v>
      </c>
      <c r="O146" s="111">
        <v>0</v>
      </c>
      <c r="P146" s="111">
        <v>383.58</v>
      </c>
      <c r="Q146" s="111">
        <v>0</v>
      </c>
      <c r="R146" s="111">
        <v>0</v>
      </c>
      <c r="S146" s="111">
        <v>30264.28</v>
      </c>
      <c r="T146" s="111">
        <v>0</v>
      </c>
      <c r="U146" s="111">
        <v>254.38</v>
      </c>
      <c r="V146" s="111">
        <v>0</v>
      </c>
      <c r="W146" s="111">
        <v>0</v>
      </c>
      <c r="X146" s="111">
        <v>254.38</v>
      </c>
      <c r="Y146" s="111">
        <v>0</v>
      </c>
      <c r="Z146" s="111">
        <v>0</v>
      </c>
      <c r="AA146" s="111">
        <v>0</v>
      </c>
      <c r="AB146" s="111">
        <v>83.5</v>
      </c>
      <c r="AC146" s="111">
        <v>0</v>
      </c>
      <c r="AD146" s="111">
        <v>0</v>
      </c>
      <c r="AE146" s="111">
        <v>0</v>
      </c>
      <c r="AF146" s="111">
        <v>0</v>
      </c>
      <c r="AG146" s="111">
        <v>0</v>
      </c>
      <c r="AH146" s="111">
        <v>36.07</v>
      </c>
      <c r="AI146" s="111">
        <v>89.88</v>
      </c>
      <c r="AJ146" s="111">
        <v>0</v>
      </c>
      <c r="AK146" s="111">
        <v>0</v>
      </c>
      <c r="AL146" s="111">
        <v>0</v>
      </c>
      <c r="AM146" s="111">
        <v>0</v>
      </c>
      <c r="AN146" s="111">
        <v>0</v>
      </c>
      <c r="AO146" s="111">
        <v>0</v>
      </c>
      <c r="AP146" s="111">
        <v>0</v>
      </c>
      <c r="AQ146" s="111">
        <v>3.9E-2</v>
      </c>
      <c r="AR146" s="111">
        <v>0</v>
      </c>
      <c r="AS146" s="111">
        <v>0</v>
      </c>
      <c r="AT146" s="111">
        <v>0</v>
      </c>
      <c r="AU146" s="111">
        <f t="shared" si="2"/>
        <v>847.44899999999996</v>
      </c>
      <c r="AV146" s="111">
        <v>0</v>
      </c>
      <c r="AW146" s="111">
        <v>0</v>
      </c>
      <c r="AX146" s="112">
        <v>63</v>
      </c>
      <c r="AY146" s="112">
        <v>300</v>
      </c>
      <c r="AZ146" s="111">
        <v>265000</v>
      </c>
      <c r="BA146" s="111">
        <v>70424.3</v>
      </c>
      <c r="BB146" s="113">
        <v>90</v>
      </c>
      <c r="BC146" s="113">
        <v>38.676780599878199</v>
      </c>
      <c r="BD146" s="113">
        <v>9.9600000000000009</v>
      </c>
      <c r="BE146" s="113"/>
      <c r="BF146" s="109" t="s">
        <v>412</v>
      </c>
      <c r="BG146" s="106"/>
      <c r="BH146" s="109" t="s">
        <v>160</v>
      </c>
      <c r="BI146" s="109" t="s">
        <v>582</v>
      </c>
      <c r="BJ146" s="109" t="s">
        <v>583</v>
      </c>
      <c r="BK146" s="109" t="s">
        <v>139</v>
      </c>
      <c r="BL146" s="107" t="s">
        <v>11</v>
      </c>
      <c r="BM146" s="113">
        <v>240440.32267319999</v>
      </c>
      <c r="BN146" s="107" t="s">
        <v>339</v>
      </c>
      <c r="BO146" s="113"/>
      <c r="BP146" s="114">
        <v>38041</v>
      </c>
      <c r="BQ146" s="114">
        <v>47166</v>
      </c>
      <c r="BR146" s="113">
        <v>0</v>
      </c>
      <c r="BS146" s="113">
        <v>83.5</v>
      </c>
      <c r="BT146" s="113">
        <v>0</v>
      </c>
    </row>
    <row r="147" spans="1:72" s="94" customFormat="1" ht="18.2" customHeight="1" x14ac:dyDescent="0.15">
      <c r="A147" s="97">
        <v>145</v>
      </c>
      <c r="B147" s="98" t="s">
        <v>159</v>
      </c>
      <c r="C147" s="98" t="s">
        <v>411</v>
      </c>
      <c r="D147" s="99">
        <v>45261</v>
      </c>
      <c r="E147" s="100" t="s">
        <v>228</v>
      </c>
      <c r="F147" s="101">
        <v>59</v>
      </c>
      <c r="G147" s="101">
        <v>58</v>
      </c>
      <c r="H147" s="102">
        <v>31193.18</v>
      </c>
      <c r="I147" s="102">
        <v>17615.27</v>
      </c>
      <c r="J147" s="102">
        <v>0</v>
      </c>
      <c r="K147" s="102">
        <v>48808.45</v>
      </c>
      <c r="L147" s="102">
        <v>378.95</v>
      </c>
      <c r="M147" s="102">
        <v>0</v>
      </c>
      <c r="N147" s="102">
        <v>0</v>
      </c>
      <c r="O147" s="102">
        <v>0</v>
      </c>
      <c r="P147" s="102">
        <v>0</v>
      </c>
      <c r="Q147" s="102">
        <v>0</v>
      </c>
      <c r="R147" s="102">
        <v>0</v>
      </c>
      <c r="S147" s="102">
        <v>48808.45</v>
      </c>
      <c r="T147" s="102">
        <v>20013.71</v>
      </c>
      <c r="U147" s="102">
        <v>258.88</v>
      </c>
      <c r="V147" s="102">
        <v>0</v>
      </c>
      <c r="W147" s="102">
        <v>0</v>
      </c>
      <c r="X147" s="102">
        <v>0</v>
      </c>
      <c r="Y147" s="102">
        <v>0</v>
      </c>
      <c r="Z147" s="102">
        <v>0</v>
      </c>
      <c r="AA147" s="102">
        <v>20272.59</v>
      </c>
      <c r="AB147" s="102">
        <v>0</v>
      </c>
      <c r="AC147" s="102">
        <v>0</v>
      </c>
      <c r="AD147" s="102">
        <v>0</v>
      </c>
      <c r="AE147" s="102">
        <v>0</v>
      </c>
      <c r="AF147" s="102">
        <v>0</v>
      </c>
      <c r="AG147" s="102">
        <v>0</v>
      </c>
      <c r="AH147" s="102">
        <v>0</v>
      </c>
      <c r="AI147" s="102">
        <v>0</v>
      </c>
      <c r="AJ147" s="102">
        <v>0</v>
      </c>
      <c r="AK147" s="102">
        <v>0</v>
      </c>
      <c r="AL147" s="102">
        <v>0</v>
      </c>
      <c r="AM147" s="102">
        <v>0</v>
      </c>
      <c r="AN147" s="102">
        <v>0</v>
      </c>
      <c r="AO147" s="102">
        <v>0</v>
      </c>
      <c r="AP147" s="102">
        <v>0</v>
      </c>
      <c r="AQ147" s="102">
        <v>0</v>
      </c>
      <c r="AR147" s="102">
        <v>0</v>
      </c>
      <c r="AS147" s="102">
        <v>0</v>
      </c>
      <c r="AT147" s="102">
        <v>0</v>
      </c>
      <c r="AU147" s="102">
        <f t="shared" si="2"/>
        <v>0</v>
      </c>
      <c r="AV147" s="102">
        <v>17994.22</v>
      </c>
      <c r="AW147" s="102">
        <v>20272.59</v>
      </c>
      <c r="AX147" s="103">
        <v>63</v>
      </c>
      <c r="AY147" s="103">
        <v>300</v>
      </c>
      <c r="AZ147" s="102">
        <v>265000</v>
      </c>
      <c r="BA147" s="102">
        <v>70409.31</v>
      </c>
      <c r="BB147" s="104">
        <v>90</v>
      </c>
      <c r="BC147" s="104">
        <v>62.388915613574397</v>
      </c>
      <c r="BD147" s="104">
        <v>9.9600000000000009</v>
      </c>
      <c r="BE147" s="104"/>
      <c r="BF147" s="100" t="s">
        <v>412</v>
      </c>
      <c r="BG147" s="97"/>
      <c r="BH147" s="100" t="s">
        <v>160</v>
      </c>
      <c r="BI147" s="100" t="s">
        <v>582</v>
      </c>
      <c r="BJ147" s="100" t="s">
        <v>590</v>
      </c>
      <c r="BK147" s="100" t="s">
        <v>416</v>
      </c>
      <c r="BL147" s="98" t="s">
        <v>11</v>
      </c>
      <c r="BM147" s="104">
        <v>387768.00463049999</v>
      </c>
      <c r="BN147" s="98" t="s">
        <v>339</v>
      </c>
      <c r="BO147" s="104"/>
      <c r="BP147" s="105">
        <v>38042</v>
      </c>
      <c r="BQ147" s="105">
        <v>47167</v>
      </c>
      <c r="BR147" s="104">
        <v>15680.65</v>
      </c>
      <c r="BS147" s="104">
        <v>83.48</v>
      </c>
      <c r="BT147" s="104">
        <v>46.27</v>
      </c>
    </row>
    <row r="148" spans="1:72" s="94" customFormat="1" ht="18.2" customHeight="1" x14ac:dyDescent="0.15">
      <c r="A148" s="106">
        <v>146</v>
      </c>
      <c r="B148" s="107" t="s">
        <v>159</v>
      </c>
      <c r="C148" s="107" t="s">
        <v>411</v>
      </c>
      <c r="D148" s="108">
        <v>45261</v>
      </c>
      <c r="E148" s="109" t="s">
        <v>229</v>
      </c>
      <c r="F148" s="110">
        <v>66</v>
      </c>
      <c r="G148" s="110">
        <v>65</v>
      </c>
      <c r="H148" s="111">
        <v>40653.11</v>
      </c>
      <c r="I148" s="111">
        <v>25116.67</v>
      </c>
      <c r="J148" s="111">
        <v>0</v>
      </c>
      <c r="K148" s="111">
        <v>65769.78</v>
      </c>
      <c r="L148" s="111">
        <v>495.95</v>
      </c>
      <c r="M148" s="111">
        <v>0</v>
      </c>
      <c r="N148" s="111">
        <v>0</v>
      </c>
      <c r="O148" s="111">
        <v>0</v>
      </c>
      <c r="P148" s="111">
        <v>0</v>
      </c>
      <c r="Q148" s="111">
        <v>0</v>
      </c>
      <c r="R148" s="111">
        <v>0</v>
      </c>
      <c r="S148" s="111">
        <v>65769.78</v>
      </c>
      <c r="T148" s="111">
        <v>29610.71</v>
      </c>
      <c r="U148" s="111">
        <v>337.39</v>
      </c>
      <c r="V148" s="111">
        <v>0</v>
      </c>
      <c r="W148" s="111">
        <v>0</v>
      </c>
      <c r="X148" s="111">
        <v>0</v>
      </c>
      <c r="Y148" s="111">
        <v>0</v>
      </c>
      <c r="Z148" s="111">
        <v>0</v>
      </c>
      <c r="AA148" s="111">
        <v>29948.1</v>
      </c>
      <c r="AB148" s="111">
        <v>0</v>
      </c>
      <c r="AC148" s="111">
        <v>0</v>
      </c>
      <c r="AD148" s="111">
        <v>0</v>
      </c>
      <c r="AE148" s="111">
        <v>0</v>
      </c>
      <c r="AF148" s="111">
        <v>0</v>
      </c>
      <c r="AG148" s="111">
        <v>0</v>
      </c>
      <c r="AH148" s="111">
        <v>0</v>
      </c>
      <c r="AI148" s="111">
        <v>0</v>
      </c>
      <c r="AJ148" s="111">
        <v>0</v>
      </c>
      <c r="AK148" s="111">
        <v>0</v>
      </c>
      <c r="AL148" s="111">
        <v>0</v>
      </c>
      <c r="AM148" s="111">
        <v>0</v>
      </c>
      <c r="AN148" s="111">
        <v>0</v>
      </c>
      <c r="AO148" s="111">
        <v>0</v>
      </c>
      <c r="AP148" s="111">
        <v>0</v>
      </c>
      <c r="AQ148" s="111">
        <v>0</v>
      </c>
      <c r="AR148" s="111">
        <v>0</v>
      </c>
      <c r="AS148" s="111">
        <v>0</v>
      </c>
      <c r="AT148" s="111">
        <v>0</v>
      </c>
      <c r="AU148" s="111">
        <f t="shared" si="2"/>
        <v>0</v>
      </c>
      <c r="AV148" s="111">
        <v>25612.62</v>
      </c>
      <c r="AW148" s="111">
        <v>29948.1</v>
      </c>
      <c r="AX148" s="112">
        <v>63</v>
      </c>
      <c r="AY148" s="112">
        <v>300</v>
      </c>
      <c r="AZ148" s="111">
        <v>346388.27</v>
      </c>
      <c r="BA148" s="111">
        <v>91991.82</v>
      </c>
      <c r="BB148" s="113">
        <v>90</v>
      </c>
      <c r="BC148" s="113">
        <v>64.345723348010694</v>
      </c>
      <c r="BD148" s="113">
        <v>9.9600000000000009</v>
      </c>
      <c r="BE148" s="113"/>
      <c r="BF148" s="109" t="s">
        <v>412</v>
      </c>
      <c r="BG148" s="106"/>
      <c r="BH148" s="109" t="s">
        <v>422</v>
      </c>
      <c r="BI148" s="109" t="s">
        <v>591</v>
      </c>
      <c r="BJ148" s="109" t="s">
        <v>592</v>
      </c>
      <c r="BK148" s="109" t="s">
        <v>416</v>
      </c>
      <c r="BL148" s="107" t="s">
        <v>11</v>
      </c>
      <c r="BM148" s="113">
        <v>522520.51346819999</v>
      </c>
      <c r="BN148" s="107" t="s">
        <v>339</v>
      </c>
      <c r="BO148" s="113"/>
      <c r="BP148" s="114">
        <v>38044</v>
      </c>
      <c r="BQ148" s="114">
        <v>47169</v>
      </c>
      <c r="BR148" s="113">
        <v>21462.63</v>
      </c>
      <c r="BS148" s="113">
        <v>109.07</v>
      </c>
      <c r="BT148" s="113">
        <v>46.25</v>
      </c>
    </row>
    <row r="149" spans="1:72" s="94" customFormat="1" ht="18.2" customHeight="1" x14ac:dyDescent="0.15">
      <c r="A149" s="97">
        <v>147</v>
      </c>
      <c r="B149" s="98" t="s">
        <v>159</v>
      </c>
      <c r="C149" s="98" t="s">
        <v>411</v>
      </c>
      <c r="D149" s="99">
        <v>45261</v>
      </c>
      <c r="E149" s="100" t="s">
        <v>593</v>
      </c>
      <c r="F149" s="101">
        <v>0</v>
      </c>
      <c r="G149" s="101">
        <v>0</v>
      </c>
      <c r="H149" s="102">
        <v>47452.19</v>
      </c>
      <c r="I149" s="102">
        <v>0</v>
      </c>
      <c r="J149" s="102">
        <v>0</v>
      </c>
      <c r="K149" s="102">
        <v>47452.19</v>
      </c>
      <c r="L149" s="102">
        <v>566.39</v>
      </c>
      <c r="M149" s="102">
        <v>0</v>
      </c>
      <c r="N149" s="102">
        <v>0</v>
      </c>
      <c r="O149" s="102">
        <v>0</v>
      </c>
      <c r="P149" s="102">
        <v>566.39</v>
      </c>
      <c r="Q149" s="102">
        <v>0</v>
      </c>
      <c r="R149" s="102">
        <v>0</v>
      </c>
      <c r="S149" s="102">
        <v>46885.8</v>
      </c>
      <c r="T149" s="102">
        <v>0</v>
      </c>
      <c r="U149" s="102">
        <v>393.85</v>
      </c>
      <c r="V149" s="102">
        <v>0</v>
      </c>
      <c r="W149" s="102">
        <v>0</v>
      </c>
      <c r="X149" s="102">
        <v>393.85</v>
      </c>
      <c r="Y149" s="102">
        <v>0</v>
      </c>
      <c r="Z149" s="102">
        <v>0</v>
      </c>
      <c r="AA149" s="102">
        <v>0</v>
      </c>
      <c r="AB149" s="102">
        <v>109.53</v>
      </c>
      <c r="AC149" s="102">
        <v>0</v>
      </c>
      <c r="AD149" s="102">
        <v>0</v>
      </c>
      <c r="AE149" s="102">
        <v>0</v>
      </c>
      <c r="AF149" s="102">
        <v>0</v>
      </c>
      <c r="AG149" s="102">
        <v>0</v>
      </c>
      <c r="AH149" s="102">
        <v>53.49</v>
      </c>
      <c r="AI149" s="102">
        <v>136.72</v>
      </c>
      <c r="AJ149" s="102">
        <v>0</v>
      </c>
      <c r="AK149" s="102">
        <v>0</v>
      </c>
      <c r="AL149" s="102">
        <v>0</v>
      </c>
      <c r="AM149" s="102">
        <v>0</v>
      </c>
      <c r="AN149" s="102">
        <v>0</v>
      </c>
      <c r="AO149" s="102">
        <v>0</v>
      </c>
      <c r="AP149" s="102">
        <v>0</v>
      </c>
      <c r="AQ149" s="102">
        <v>1.115</v>
      </c>
      <c r="AR149" s="102">
        <v>0</v>
      </c>
      <c r="AS149" s="102">
        <v>0</v>
      </c>
      <c r="AT149" s="102">
        <v>0</v>
      </c>
      <c r="AU149" s="102">
        <f t="shared" si="2"/>
        <v>1261.095</v>
      </c>
      <c r="AV149" s="102">
        <v>0</v>
      </c>
      <c r="AW149" s="102">
        <v>0</v>
      </c>
      <c r="AX149" s="103">
        <v>64</v>
      </c>
      <c r="AY149" s="103">
        <v>300</v>
      </c>
      <c r="AZ149" s="102">
        <v>399940</v>
      </c>
      <c r="BA149" s="102">
        <v>106000</v>
      </c>
      <c r="BB149" s="104">
        <v>90</v>
      </c>
      <c r="BC149" s="104">
        <v>39.808698113207498</v>
      </c>
      <c r="BD149" s="104">
        <v>9.9600000000000009</v>
      </c>
      <c r="BE149" s="104"/>
      <c r="BF149" s="100" t="s">
        <v>412</v>
      </c>
      <c r="BG149" s="97"/>
      <c r="BH149" s="100" t="s">
        <v>161</v>
      </c>
      <c r="BI149" s="100" t="s">
        <v>594</v>
      </c>
      <c r="BJ149" s="100" t="s">
        <v>595</v>
      </c>
      <c r="BK149" s="100" t="s">
        <v>139</v>
      </c>
      <c r="BL149" s="98" t="s">
        <v>11</v>
      </c>
      <c r="BM149" s="104">
        <v>372493.14640199998</v>
      </c>
      <c r="BN149" s="98" t="s">
        <v>339</v>
      </c>
      <c r="BO149" s="104"/>
      <c r="BP149" s="105">
        <v>38048</v>
      </c>
      <c r="BQ149" s="105">
        <v>47173</v>
      </c>
      <c r="BR149" s="104">
        <v>0</v>
      </c>
      <c r="BS149" s="104">
        <v>109.53</v>
      </c>
      <c r="BT149" s="104">
        <v>0</v>
      </c>
    </row>
    <row r="150" spans="1:72" s="94" customFormat="1" ht="18.2" customHeight="1" x14ac:dyDescent="0.15">
      <c r="A150" s="106">
        <v>148</v>
      </c>
      <c r="B150" s="107" t="s">
        <v>159</v>
      </c>
      <c r="C150" s="107" t="s">
        <v>411</v>
      </c>
      <c r="D150" s="108">
        <v>45261</v>
      </c>
      <c r="E150" s="109" t="s">
        <v>141</v>
      </c>
      <c r="F150" s="110">
        <v>160</v>
      </c>
      <c r="G150" s="110">
        <v>159</v>
      </c>
      <c r="H150" s="111">
        <v>102276.93</v>
      </c>
      <c r="I150" s="111">
        <v>101367.98</v>
      </c>
      <c r="J150" s="111">
        <v>0</v>
      </c>
      <c r="K150" s="111">
        <v>203644.91</v>
      </c>
      <c r="L150" s="111">
        <v>1192.0899999999999</v>
      </c>
      <c r="M150" s="111">
        <v>0</v>
      </c>
      <c r="N150" s="111">
        <v>0</v>
      </c>
      <c r="O150" s="111">
        <v>0</v>
      </c>
      <c r="P150" s="111">
        <v>0</v>
      </c>
      <c r="Q150" s="111">
        <v>0</v>
      </c>
      <c r="R150" s="111">
        <v>0</v>
      </c>
      <c r="S150" s="111">
        <v>203644.91</v>
      </c>
      <c r="T150" s="111">
        <v>235257.14</v>
      </c>
      <c r="U150" s="111">
        <v>911.88</v>
      </c>
      <c r="V150" s="111">
        <v>0</v>
      </c>
      <c r="W150" s="111">
        <v>0</v>
      </c>
      <c r="X150" s="111">
        <v>0</v>
      </c>
      <c r="Y150" s="111">
        <v>0</v>
      </c>
      <c r="Z150" s="111">
        <v>0</v>
      </c>
      <c r="AA150" s="111">
        <v>236169.02</v>
      </c>
      <c r="AB150" s="111">
        <v>0</v>
      </c>
      <c r="AC150" s="111">
        <v>0</v>
      </c>
      <c r="AD150" s="111">
        <v>0</v>
      </c>
      <c r="AE150" s="111">
        <v>0</v>
      </c>
      <c r="AF150" s="111">
        <v>0</v>
      </c>
      <c r="AG150" s="111">
        <v>0</v>
      </c>
      <c r="AH150" s="111">
        <v>0</v>
      </c>
      <c r="AI150" s="111">
        <v>0</v>
      </c>
      <c r="AJ150" s="111">
        <v>0</v>
      </c>
      <c r="AK150" s="111">
        <v>0</v>
      </c>
      <c r="AL150" s="111">
        <v>0</v>
      </c>
      <c r="AM150" s="111">
        <v>0</v>
      </c>
      <c r="AN150" s="111">
        <v>0</v>
      </c>
      <c r="AO150" s="111">
        <v>0</v>
      </c>
      <c r="AP150" s="111">
        <v>0</v>
      </c>
      <c r="AQ150" s="111">
        <v>0</v>
      </c>
      <c r="AR150" s="111">
        <v>0</v>
      </c>
      <c r="AS150" s="111">
        <v>0</v>
      </c>
      <c r="AT150" s="111">
        <v>0</v>
      </c>
      <c r="AU150" s="111">
        <f t="shared" si="2"/>
        <v>0</v>
      </c>
      <c r="AV150" s="111">
        <v>102560.07</v>
      </c>
      <c r="AW150" s="111">
        <v>236169.02</v>
      </c>
      <c r="AX150" s="112">
        <v>64</v>
      </c>
      <c r="AY150" s="112">
        <v>300</v>
      </c>
      <c r="AZ150" s="111">
        <v>827665</v>
      </c>
      <c r="BA150" s="111">
        <v>219505.82</v>
      </c>
      <c r="BB150" s="113">
        <v>90</v>
      </c>
      <c r="BC150" s="113">
        <v>83.496838033724998</v>
      </c>
      <c r="BD150" s="113">
        <v>10.7</v>
      </c>
      <c r="BE150" s="113"/>
      <c r="BF150" s="109" t="s">
        <v>412</v>
      </c>
      <c r="BG150" s="106"/>
      <c r="BH150" s="109" t="s">
        <v>422</v>
      </c>
      <c r="BI150" s="109" t="s">
        <v>596</v>
      </c>
      <c r="BJ150" s="109" t="s">
        <v>597</v>
      </c>
      <c r="BK150" s="109" t="s">
        <v>416</v>
      </c>
      <c r="BL150" s="107" t="s">
        <v>11</v>
      </c>
      <c r="BM150" s="113">
        <v>1617895.6800279</v>
      </c>
      <c r="BN150" s="107" t="s">
        <v>339</v>
      </c>
      <c r="BO150" s="113"/>
      <c r="BP150" s="114">
        <v>38050</v>
      </c>
      <c r="BQ150" s="114">
        <v>47175</v>
      </c>
      <c r="BR150" s="113">
        <v>96478.02</v>
      </c>
      <c r="BS150" s="113">
        <v>143.35</v>
      </c>
      <c r="BT150" s="113">
        <v>46.18</v>
      </c>
    </row>
    <row r="151" spans="1:72" s="94" customFormat="1" ht="18.2" customHeight="1" x14ac:dyDescent="0.15">
      <c r="A151" s="97">
        <v>149</v>
      </c>
      <c r="B151" s="98" t="s">
        <v>159</v>
      </c>
      <c r="C151" s="98" t="s">
        <v>411</v>
      </c>
      <c r="D151" s="99">
        <v>45261</v>
      </c>
      <c r="E151" s="100" t="s">
        <v>598</v>
      </c>
      <c r="F151" s="101">
        <v>1</v>
      </c>
      <c r="G151" s="101">
        <v>0</v>
      </c>
      <c r="H151" s="102">
        <v>62721.62</v>
      </c>
      <c r="I151" s="102">
        <v>712.6</v>
      </c>
      <c r="J151" s="102">
        <v>0</v>
      </c>
      <c r="K151" s="102">
        <v>63434.22</v>
      </c>
      <c r="L151" s="102">
        <v>731.42</v>
      </c>
      <c r="M151" s="102">
        <v>0</v>
      </c>
      <c r="N151" s="102">
        <v>0</v>
      </c>
      <c r="O151" s="102">
        <v>0</v>
      </c>
      <c r="P151" s="102">
        <v>0</v>
      </c>
      <c r="Q151" s="102">
        <v>0</v>
      </c>
      <c r="R151" s="102">
        <v>0</v>
      </c>
      <c r="S151" s="102">
        <v>63434.22</v>
      </c>
      <c r="T151" s="102">
        <v>571.86</v>
      </c>
      <c r="U151" s="102">
        <v>559.21</v>
      </c>
      <c r="V151" s="102">
        <v>0</v>
      </c>
      <c r="W151" s="102">
        <v>0</v>
      </c>
      <c r="X151" s="102">
        <v>0</v>
      </c>
      <c r="Y151" s="102">
        <v>0</v>
      </c>
      <c r="Z151" s="102">
        <v>0</v>
      </c>
      <c r="AA151" s="102">
        <v>1131.07</v>
      </c>
      <c r="AB151" s="102">
        <v>0</v>
      </c>
      <c r="AC151" s="102">
        <v>0</v>
      </c>
      <c r="AD151" s="102">
        <v>0</v>
      </c>
      <c r="AE151" s="102">
        <v>0</v>
      </c>
      <c r="AF151" s="102">
        <v>0</v>
      </c>
      <c r="AG151" s="102">
        <v>0</v>
      </c>
      <c r="AH151" s="102">
        <v>0</v>
      </c>
      <c r="AI151" s="102">
        <v>0</v>
      </c>
      <c r="AJ151" s="102">
        <v>0</v>
      </c>
      <c r="AK151" s="102">
        <v>0</v>
      </c>
      <c r="AL151" s="102">
        <v>0</v>
      </c>
      <c r="AM151" s="102">
        <v>0</v>
      </c>
      <c r="AN151" s="102">
        <v>0</v>
      </c>
      <c r="AO151" s="102">
        <v>0</v>
      </c>
      <c r="AP151" s="102">
        <v>0</v>
      </c>
      <c r="AQ151" s="102">
        <v>0</v>
      </c>
      <c r="AR151" s="102">
        <v>0</v>
      </c>
      <c r="AS151" s="102">
        <v>0</v>
      </c>
      <c r="AT151" s="102">
        <v>0</v>
      </c>
      <c r="AU151" s="102">
        <f t="shared" si="2"/>
        <v>0</v>
      </c>
      <c r="AV151" s="102">
        <v>1444.02</v>
      </c>
      <c r="AW151" s="102">
        <v>1131.07</v>
      </c>
      <c r="AX151" s="103">
        <v>64</v>
      </c>
      <c r="AY151" s="103">
        <v>300</v>
      </c>
      <c r="AZ151" s="102">
        <v>508964.31</v>
      </c>
      <c r="BA151" s="102">
        <v>134650.79999999999</v>
      </c>
      <c r="BB151" s="104">
        <v>90</v>
      </c>
      <c r="BC151" s="104">
        <v>42.399152474400502</v>
      </c>
      <c r="BD151" s="104">
        <v>10.7</v>
      </c>
      <c r="BE151" s="104"/>
      <c r="BF151" s="100" t="s">
        <v>412</v>
      </c>
      <c r="BG151" s="97"/>
      <c r="BH151" s="100" t="s">
        <v>422</v>
      </c>
      <c r="BI151" s="100" t="s">
        <v>591</v>
      </c>
      <c r="BJ151" s="100" t="s">
        <v>599</v>
      </c>
      <c r="BK151" s="100" t="s">
        <v>434</v>
      </c>
      <c r="BL151" s="98" t="s">
        <v>11</v>
      </c>
      <c r="BM151" s="104">
        <v>503965.2132918</v>
      </c>
      <c r="BN151" s="98" t="s">
        <v>339</v>
      </c>
      <c r="BO151" s="104"/>
      <c r="BP151" s="105">
        <v>38063</v>
      </c>
      <c r="BQ151" s="105">
        <v>47188</v>
      </c>
      <c r="BR151" s="104">
        <v>683.09</v>
      </c>
      <c r="BS151" s="104">
        <v>87.94</v>
      </c>
      <c r="BT151" s="104">
        <v>46.07</v>
      </c>
    </row>
    <row r="152" spans="1:72" s="94" customFormat="1" ht="18.2" customHeight="1" x14ac:dyDescent="0.15">
      <c r="A152" s="106">
        <v>150</v>
      </c>
      <c r="B152" s="107" t="s">
        <v>159</v>
      </c>
      <c r="C152" s="107" t="s">
        <v>411</v>
      </c>
      <c r="D152" s="108">
        <v>45261</v>
      </c>
      <c r="E152" s="109" t="s">
        <v>230</v>
      </c>
      <c r="F152" s="110">
        <v>185</v>
      </c>
      <c r="G152" s="110">
        <v>184</v>
      </c>
      <c r="H152" s="111">
        <v>57556.14</v>
      </c>
      <c r="I152" s="111">
        <v>60661.46</v>
      </c>
      <c r="J152" s="111">
        <v>0</v>
      </c>
      <c r="K152" s="111">
        <v>118217.60000000001</v>
      </c>
      <c r="L152" s="111">
        <v>670.83</v>
      </c>
      <c r="M152" s="111">
        <v>0</v>
      </c>
      <c r="N152" s="111">
        <v>0</v>
      </c>
      <c r="O152" s="111">
        <v>0</v>
      </c>
      <c r="P152" s="111">
        <v>0</v>
      </c>
      <c r="Q152" s="111">
        <v>0</v>
      </c>
      <c r="R152" s="111">
        <v>0</v>
      </c>
      <c r="S152" s="111">
        <v>118217.60000000001</v>
      </c>
      <c r="T152" s="111">
        <v>158371.04</v>
      </c>
      <c r="U152" s="111">
        <v>513.16</v>
      </c>
      <c r="V152" s="111">
        <v>0</v>
      </c>
      <c r="W152" s="111">
        <v>0</v>
      </c>
      <c r="X152" s="111">
        <v>0</v>
      </c>
      <c r="Y152" s="111">
        <v>0</v>
      </c>
      <c r="Z152" s="111">
        <v>0</v>
      </c>
      <c r="AA152" s="111">
        <v>158884.20000000001</v>
      </c>
      <c r="AB152" s="111">
        <v>0</v>
      </c>
      <c r="AC152" s="111">
        <v>0</v>
      </c>
      <c r="AD152" s="111">
        <v>0</v>
      </c>
      <c r="AE152" s="111">
        <v>0</v>
      </c>
      <c r="AF152" s="111">
        <v>0</v>
      </c>
      <c r="AG152" s="111">
        <v>0</v>
      </c>
      <c r="AH152" s="111">
        <v>0</v>
      </c>
      <c r="AI152" s="111">
        <v>0</v>
      </c>
      <c r="AJ152" s="111">
        <v>0</v>
      </c>
      <c r="AK152" s="111">
        <v>0</v>
      </c>
      <c r="AL152" s="111">
        <v>0</v>
      </c>
      <c r="AM152" s="111">
        <v>0</v>
      </c>
      <c r="AN152" s="111">
        <v>0</v>
      </c>
      <c r="AO152" s="111">
        <v>0</v>
      </c>
      <c r="AP152" s="111">
        <v>0</v>
      </c>
      <c r="AQ152" s="111">
        <v>0</v>
      </c>
      <c r="AR152" s="111">
        <v>0</v>
      </c>
      <c r="AS152" s="111">
        <v>0</v>
      </c>
      <c r="AT152" s="111">
        <v>0</v>
      </c>
      <c r="AU152" s="111">
        <f t="shared" si="2"/>
        <v>0</v>
      </c>
      <c r="AV152" s="111">
        <v>61332.29</v>
      </c>
      <c r="AW152" s="111">
        <v>158884.20000000001</v>
      </c>
      <c r="AX152" s="112">
        <v>64</v>
      </c>
      <c r="AY152" s="112">
        <v>300</v>
      </c>
      <c r="AZ152" s="111">
        <v>481392.99</v>
      </c>
      <c r="BA152" s="111">
        <v>123525</v>
      </c>
      <c r="BB152" s="113">
        <v>87</v>
      </c>
      <c r="BC152" s="113">
        <v>83.261940497874903</v>
      </c>
      <c r="BD152" s="113">
        <v>10.7</v>
      </c>
      <c r="BE152" s="113"/>
      <c r="BF152" s="109" t="s">
        <v>412</v>
      </c>
      <c r="BG152" s="106"/>
      <c r="BH152" s="109" t="s">
        <v>161</v>
      </c>
      <c r="BI152" s="109" t="s">
        <v>600</v>
      </c>
      <c r="BJ152" s="109" t="s">
        <v>601</v>
      </c>
      <c r="BK152" s="109" t="s">
        <v>416</v>
      </c>
      <c r="BL152" s="107" t="s">
        <v>11</v>
      </c>
      <c r="BM152" s="113">
        <v>939202.18454399996</v>
      </c>
      <c r="BN152" s="107" t="s">
        <v>339</v>
      </c>
      <c r="BO152" s="113"/>
      <c r="BP152" s="114">
        <v>38064</v>
      </c>
      <c r="BQ152" s="114">
        <v>47189</v>
      </c>
      <c r="BR152" s="113">
        <v>67664.070000000007</v>
      </c>
      <c r="BS152" s="113">
        <v>80.67</v>
      </c>
      <c r="BT152" s="113">
        <v>46.07</v>
      </c>
    </row>
    <row r="153" spans="1:72" s="94" customFormat="1" ht="18.2" customHeight="1" x14ac:dyDescent="0.15">
      <c r="A153" s="97">
        <v>151</v>
      </c>
      <c r="B153" s="98" t="s">
        <v>159</v>
      </c>
      <c r="C153" s="98" t="s">
        <v>411</v>
      </c>
      <c r="D153" s="99">
        <v>45261</v>
      </c>
      <c r="E153" s="100" t="s">
        <v>231</v>
      </c>
      <c r="F153" s="101">
        <v>158</v>
      </c>
      <c r="G153" s="101">
        <v>157</v>
      </c>
      <c r="H153" s="102">
        <v>23316.54</v>
      </c>
      <c r="I153" s="102">
        <v>24328.86</v>
      </c>
      <c r="J153" s="102">
        <v>0</v>
      </c>
      <c r="K153" s="102">
        <v>47645.4</v>
      </c>
      <c r="L153" s="102">
        <v>277.55</v>
      </c>
      <c r="M153" s="102">
        <v>0</v>
      </c>
      <c r="N153" s="102">
        <v>0</v>
      </c>
      <c r="O153" s="102">
        <v>0</v>
      </c>
      <c r="P153" s="102">
        <v>0</v>
      </c>
      <c r="Q153" s="102">
        <v>0</v>
      </c>
      <c r="R153" s="102">
        <v>0</v>
      </c>
      <c r="S153" s="102">
        <v>47645.4</v>
      </c>
      <c r="T153" s="102">
        <v>49652.95</v>
      </c>
      <c r="U153" s="102">
        <v>193.51</v>
      </c>
      <c r="V153" s="102">
        <v>0</v>
      </c>
      <c r="W153" s="102">
        <v>0</v>
      </c>
      <c r="X153" s="102">
        <v>0</v>
      </c>
      <c r="Y153" s="102">
        <v>0</v>
      </c>
      <c r="Z153" s="102">
        <v>0</v>
      </c>
      <c r="AA153" s="102">
        <v>49846.46</v>
      </c>
      <c r="AB153" s="102">
        <v>0</v>
      </c>
      <c r="AC153" s="102">
        <v>0</v>
      </c>
      <c r="AD153" s="102">
        <v>0</v>
      </c>
      <c r="AE153" s="102">
        <v>0</v>
      </c>
      <c r="AF153" s="102">
        <v>0</v>
      </c>
      <c r="AG153" s="102">
        <v>0</v>
      </c>
      <c r="AH153" s="102">
        <v>0</v>
      </c>
      <c r="AI153" s="102">
        <v>0</v>
      </c>
      <c r="AJ153" s="102">
        <v>0</v>
      </c>
      <c r="AK153" s="102">
        <v>0</v>
      </c>
      <c r="AL153" s="102">
        <v>0</v>
      </c>
      <c r="AM153" s="102">
        <v>0</v>
      </c>
      <c r="AN153" s="102">
        <v>0</v>
      </c>
      <c r="AO153" s="102">
        <v>0</v>
      </c>
      <c r="AP153" s="102">
        <v>0</v>
      </c>
      <c r="AQ153" s="102">
        <v>0</v>
      </c>
      <c r="AR153" s="102">
        <v>0</v>
      </c>
      <c r="AS153" s="102">
        <v>0</v>
      </c>
      <c r="AT153" s="102">
        <v>0</v>
      </c>
      <c r="AU153" s="102">
        <f t="shared" si="2"/>
        <v>0</v>
      </c>
      <c r="AV153" s="102">
        <v>24606.41</v>
      </c>
      <c r="AW153" s="102">
        <v>49846.46</v>
      </c>
      <c r="AX153" s="103">
        <v>64</v>
      </c>
      <c r="AY153" s="103">
        <v>300</v>
      </c>
      <c r="AZ153" s="102">
        <v>244999.98</v>
      </c>
      <c r="BA153" s="102">
        <v>52000</v>
      </c>
      <c r="BB153" s="104">
        <v>72</v>
      </c>
      <c r="BC153" s="104">
        <v>65.970553846153905</v>
      </c>
      <c r="BD153" s="104">
        <v>9.9600000000000009</v>
      </c>
      <c r="BE153" s="104"/>
      <c r="BF153" s="100" t="s">
        <v>412</v>
      </c>
      <c r="BG153" s="97"/>
      <c r="BH153" s="100" t="s">
        <v>519</v>
      </c>
      <c r="BI153" s="100" t="s">
        <v>602</v>
      </c>
      <c r="BJ153" s="100" t="s">
        <v>603</v>
      </c>
      <c r="BK153" s="100" t="s">
        <v>416</v>
      </c>
      <c r="BL153" s="98" t="s">
        <v>11</v>
      </c>
      <c r="BM153" s="104">
        <v>378527.93292599998</v>
      </c>
      <c r="BN153" s="98" t="s">
        <v>339</v>
      </c>
      <c r="BO153" s="104"/>
      <c r="BP153" s="105">
        <v>38065</v>
      </c>
      <c r="BQ153" s="105">
        <v>47190</v>
      </c>
      <c r="BR153" s="104">
        <v>35963.660000000003</v>
      </c>
      <c r="BS153" s="104">
        <v>68.75</v>
      </c>
      <c r="BT153" s="104">
        <v>46.08</v>
      </c>
    </row>
    <row r="154" spans="1:72" s="94" customFormat="1" ht="18.2" customHeight="1" x14ac:dyDescent="0.15">
      <c r="A154" s="106">
        <v>152</v>
      </c>
      <c r="B154" s="107" t="s">
        <v>159</v>
      </c>
      <c r="C154" s="107" t="s">
        <v>411</v>
      </c>
      <c r="D154" s="108">
        <v>45261</v>
      </c>
      <c r="E154" s="109" t="s">
        <v>604</v>
      </c>
      <c r="F154" s="110">
        <v>1</v>
      </c>
      <c r="G154" s="110">
        <v>1</v>
      </c>
      <c r="H154" s="111">
        <v>89527.93</v>
      </c>
      <c r="I154" s="111">
        <v>1968.38</v>
      </c>
      <c r="J154" s="111">
        <v>0</v>
      </c>
      <c r="K154" s="111">
        <v>91496.31</v>
      </c>
      <c r="L154" s="111">
        <v>1075.6300000000001</v>
      </c>
      <c r="M154" s="111">
        <v>0</v>
      </c>
      <c r="N154" s="111">
        <v>0</v>
      </c>
      <c r="O154" s="111">
        <v>869.3</v>
      </c>
      <c r="P154" s="111">
        <v>0</v>
      </c>
      <c r="Q154" s="111">
        <v>0</v>
      </c>
      <c r="R154" s="111">
        <v>0</v>
      </c>
      <c r="S154" s="111">
        <v>90627.01</v>
      </c>
      <c r="T154" s="111">
        <v>444.63</v>
      </c>
      <c r="U154" s="111">
        <v>806.25</v>
      </c>
      <c r="V154" s="111">
        <v>0</v>
      </c>
      <c r="W154" s="111">
        <v>321</v>
      </c>
      <c r="X154" s="111">
        <v>0</v>
      </c>
      <c r="Y154" s="111">
        <v>0</v>
      </c>
      <c r="Z154" s="111">
        <v>0</v>
      </c>
      <c r="AA154" s="111">
        <v>929.88</v>
      </c>
      <c r="AB154" s="111">
        <v>0</v>
      </c>
      <c r="AC154" s="111">
        <v>0</v>
      </c>
      <c r="AD154" s="111">
        <v>0</v>
      </c>
      <c r="AE154" s="111">
        <v>0</v>
      </c>
      <c r="AF154" s="111">
        <v>0</v>
      </c>
      <c r="AG154" s="111">
        <v>0</v>
      </c>
      <c r="AH154" s="111">
        <v>0</v>
      </c>
      <c r="AI154" s="111">
        <v>0</v>
      </c>
      <c r="AJ154" s="111">
        <v>0</v>
      </c>
      <c r="AK154" s="111">
        <v>0</v>
      </c>
      <c r="AL154" s="111">
        <v>0</v>
      </c>
      <c r="AM154" s="111">
        <v>0</v>
      </c>
      <c r="AN154" s="111">
        <v>0</v>
      </c>
      <c r="AO154" s="111">
        <v>0</v>
      </c>
      <c r="AP154" s="111">
        <v>0</v>
      </c>
      <c r="AQ154" s="111">
        <v>0</v>
      </c>
      <c r="AR154" s="111">
        <v>0</v>
      </c>
      <c r="AS154" s="111">
        <v>3.7759999999999998E-3</v>
      </c>
      <c r="AT154" s="111">
        <v>0</v>
      </c>
      <c r="AU154" s="111">
        <f t="shared" si="2"/>
        <v>1190.2962239999999</v>
      </c>
      <c r="AV154" s="111">
        <v>2174.71</v>
      </c>
      <c r="AW154" s="111">
        <v>929.88</v>
      </c>
      <c r="AX154" s="112">
        <v>64</v>
      </c>
      <c r="AY154" s="112">
        <v>300</v>
      </c>
      <c r="AZ154" s="111">
        <v>742705.13</v>
      </c>
      <c r="BA154" s="111">
        <v>196335.38</v>
      </c>
      <c r="BB154" s="113">
        <v>90</v>
      </c>
      <c r="BC154" s="113">
        <v>41.5433575955592</v>
      </c>
      <c r="BD154" s="113">
        <v>10.7</v>
      </c>
      <c r="BE154" s="113"/>
      <c r="BF154" s="109" t="s">
        <v>412</v>
      </c>
      <c r="BG154" s="106"/>
      <c r="BH154" s="109" t="s">
        <v>422</v>
      </c>
      <c r="BI154" s="109" t="s">
        <v>591</v>
      </c>
      <c r="BJ154" s="109" t="s">
        <v>599</v>
      </c>
      <c r="BK154" s="109" t="s">
        <v>434</v>
      </c>
      <c r="BL154" s="107" t="s">
        <v>11</v>
      </c>
      <c r="BM154" s="113">
        <v>720003.5000769</v>
      </c>
      <c r="BN154" s="107" t="s">
        <v>339</v>
      </c>
      <c r="BO154" s="113"/>
      <c r="BP154" s="114">
        <v>38068</v>
      </c>
      <c r="BQ154" s="114">
        <v>47193</v>
      </c>
      <c r="BR154" s="113">
        <v>554.24</v>
      </c>
      <c r="BS154" s="113">
        <v>128.22</v>
      </c>
      <c r="BT154" s="113">
        <v>13.15</v>
      </c>
    </row>
    <row r="155" spans="1:72" s="94" customFormat="1" ht="18.2" customHeight="1" x14ac:dyDescent="0.15">
      <c r="A155" s="97">
        <v>153</v>
      </c>
      <c r="B155" s="98" t="s">
        <v>159</v>
      </c>
      <c r="C155" s="98" t="s">
        <v>411</v>
      </c>
      <c r="D155" s="99">
        <v>45261</v>
      </c>
      <c r="E155" s="100" t="s">
        <v>605</v>
      </c>
      <c r="F155" s="101">
        <v>0</v>
      </c>
      <c r="G155" s="101">
        <v>0</v>
      </c>
      <c r="H155" s="102">
        <v>81202.009999999995</v>
      </c>
      <c r="I155" s="102">
        <v>0</v>
      </c>
      <c r="J155" s="102">
        <v>0</v>
      </c>
      <c r="K155" s="102">
        <v>81202.009999999995</v>
      </c>
      <c r="L155" s="102">
        <v>946.55</v>
      </c>
      <c r="M155" s="102">
        <v>0</v>
      </c>
      <c r="N155" s="102">
        <v>0</v>
      </c>
      <c r="O155" s="102">
        <v>0</v>
      </c>
      <c r="P155" s="102">
        <v>946.55</v>
      </c>
      <c r="Q155" s="102">
        <v>0</v>
      </c>
      <c r="R155" s="102">
        <v>0</v>
      </c>
      <c r="S155" s="102">
        <v>80255.460000000006</v>
      </c>
      <c r="T155" s="102">
        <v>0</v>
      </c>
      <c r="U155" s="102">
        <v>724.05</v>
      </c>
      <c r="V155" s="102">
        <v>0</v>
      </c>
      <c r="W155" s="102">
        <v>0</v>
      </c>
      <c r="X155" s="102">
        <v>724.05</v>
      </c>
      <c r="Y155" s="102">
        <v>0</v>
      </c>
      <c r="Z155" s="102">
        <v>0</v>
      </c>
      <c r="AA155" s="102">
        <v>0</v>
      </c>
      <c r="AB155" s="102">
        <v>113.82</v>
      </c>
      <c r="AC155" s="102">
        <v>0</v>
      </c>
      <c r="AD155" s="102">
        <v>0</v>
      </c>
      <c r="AE155" s="102">
        <v>0</v>
      </c>
      <c r="AF155" s="102">
        <v>0</v>
      </c>
      <c r="AG155" s="102">
        <v>0</v>
      </c>
      <c r="AH155" s="102">
        <v>89.22</v>
      </c>
      <c r="AI155" s="102">
        <v>224.86</v>
      </c>
      <c r="AJ155" s="102">
        <v>0</v>
      </c>
      <c r="AK155" s="102">
        <v>0</v>
      </c>
      <c r="AL155" s="102">
        <v>0</v>
      </c>
      <c r="AM155" s="102">
        <v>0</v>
      </c>
      <c r="AN155" s="102">
        <v>0</v>
      </c>
      <c r="AO155" s="102">
        <v>0</v>
      </c>
      <c r="AP155" s="102">
        <v>0</v>
      </c>
      <c r="AQ155" s="102">
        <v>0</v>
      </c>
      <c r="AR155" s="102">
        <v>0</v>
      </c>
      <c r="AS155" s="102">
        <v>2008.907837</v>
      </c>
      <c r="AT155" s="102">
        <v>0</v>
      </c>
      <c r="AU155" s="102">
        <f t="shared" si="2"/>
        <v>89.592163000000028</v>
      </c>
      <c r="AV155" s="102">
        <v>0</v>
      </c>
      <c r="AW155" s="102">
        <v>0</v>
      </c>
      <c r="AX155" s="103">
        <v>64</v>
      </c>
      <c r="AY155" s="103">
        <v>300</v>
      </c>
      <c r="AZ155" s="102">
        <v>659527</v>
      </c>
      <c r="BA155" s="102">
        <v>174292.58</v>
      </c>
      <c r="BB155" s="104">
        <v>90</v>
      </c>
      <c r="BC155" s="104">
        <v>41.4417607450644</v>
      </c>
      <c r="BD155" s="104">
        <v>10.7</v>
      </c>
      <c r="BE155" s="104"/>
      <c r="BF155" s="100" t="s">
        <v>412</v>
      </c>
      <c r="BG155" s="97"/>
      <c r="BH155" s="100" t="s">
        <v>570</v>
      </c>
      <c r="BI155" s="100" t="s">
        <v>606</v>
      </c>
      <c r="BJ155" s="100" t="s">
        <v>607</v>
      </c>
      <c r="BK155" s="100" t="s">
        <v>139</v>
      </c>
      <c r="BL155" s="98" t="s">
        <v>11</v>
      </c>
      <c r="BM155" s="104">
        <v>637604.75050740002</v>
      </c>
      <c r="BN155" s="98" t="s">
        <v>339</v>
      </c>
      <c r="BO155" s="104"/>
      <c r="BP155" s="105">
        <v>38070</v>
      </c>
      <c r="BQ155" s="105">
        <v>47195</v>
      </c>
      <c r="BR155" s="104">
        <v>0</v>
      </c>
      <c r="BS155" s="104">
        <v>113.82</v>
      </c>
      <c r="BT155" s="104">
        <v>0</v>
      </c>
    </row>
    <row r="156" spans="1:72" s="94" customFormat="1" ht="18.2" customHeight="1" x14ac:dyDescent="0.15">
      <c r="A156" s="106">
        <v>154</v>
      </c>
      <c r="B156" s="107" t="s">
        <v>159</v>
      </c>
      <c r="C156" s="107" t="s">
        <v>411</v>
      </c>
      <c r="D156" s="108">
        <v>45261</v>
      </c>
      <c r="E156" s="109" t="s">
        <v>232</v>
      </c>
      <c r="F156" s="110">
        <v>183</v>
      </c>
      <c r="G156" s="110">
        <v>182</v>
      </c>
      <c r="H156" s="111">
        <v>74194.8</v>
      </c>
      <c r="I156" s="111">
        <v>77853.06</v>
      </c>
      <c r="J156" s="111">
        <v>0</v>
      </c>
      <c r="K156" s="111">
        <v>152047.85999999999</v>
      </c>
      <c r="L156" s="111">
        <v>864.66</v>
      </c>
      <c r="M156" s="111">
        <v>0</v>
      </c>
      <c r="N156" s="111">
        <v>0</v>
      </c>
      <c r="O156" s="111">
        <v>0</v>
      </c>
      <c r="P156" s="111">
        <v>0</v>
      </c>
      <c r="Q156" s="111">
        <v>0</v>
      </c>
      <c r="R156" s="111">
        <v>0</v>
      </c>
      <c r="S156" s="111">
        <v>152047.85999999999</v>
      </c>
      <c r="T156" s="111">
        <v>201428.74</v>
      </c>
      <c r="U156" s="111">
        <v>661.51</v>
      </c>
      <c r="V156" s="111">
        <v>0</v>
      </c>
      <c r="W156" s="111">
        <v>0</v>
      </c>
      <c r="X156" s="111">
        <v>0</v>
      </c>
      <c r="Y156" s="111">
        <v>0</v>
      </c>
      <c r="Z156" s="111">
        <v>0</v>
      </c>
      <c r="AA156" s="111">
        <v>202090.25</v>
      </c>
      <c r="AB156" s="111">
        <v>0</v>
      </c>
      <c r="AC156" s="111">
        <v>0</v>
      </c>
      <c r="AD156" s="111">
        <v>0</v>
      </c>
      <c r="AE156" s="111">
        <v>0</v>
      </c>
      <c r="AF156" s="111">
        <v>0</v>
      </c>
      <c r="AG156" s="111">
        <v>0</v>
      </c>
      <c r="AH156" s="111">
        <v>0</v>
      </c>
      <c r="AI156" s="111">
        <v>0</v>
      </c>
      <c r="AJ156" s="111">
        <v>0</v>
      </c>
      <c r="AK156" s="111">
        <v>0</v>
      </c>
      <c r="AL156" s="111">
        <v>0</v>
      </c>
      <c r="AM156" s="111">
        <v>0</v>
      </c>
      <c r="AN156" s="111">
        <v>0</v>
      </c>
      <c r="AO156" s="111">
        <v>0</v>
      </c>
      <c r="AP156" s="111">
        <v>0</v>
      </c>
      <c r="AQ156" s="111">
        <v>0</v>
      </c>
      <c r="AR156" s="111">
        <v>0</v>
      </c>
      <c r="AS156" s="111">
        <v>0</v>
      </c>
      <c r="AT156" s="111">
        <v>0</v>
      </c>
      <c r="AU156" s="111">
        <f t="shared" si="2"/>
        <v>0</v>
      </c>
      <c r="AV156" s="111">
        <v>78717.72</v>
      </c>
      <c r="AW156" s="111">
        <v>202090.25</v>
      </c>
      <c r="AX156" s="112">
        <v>65</v>
      </c>
      <c r="AY156" s="112">
        <v>300</v>
      </c>
      <c r="AZ156" s="111">
        <v>632271.4</v>
      </c>
      <c r="BA156" s="111">
        <v>159225</v>
      </c>
      <c r="BB156" s="113">
        <v>86</v>
      </c>
      <c r="BC156" s="113">
        <v>82.123510504003804</v>
      </c>
      <c r="BD156" s="113">
        <v>10.7</v>
      </c>
      <c r="BE156" s="113"/>
      <c r="BF156" s="109" t="s">
        <v>412</v>
      </c>
      <c r="BG156" s="106"/>
      <c r="BH156" s="109" t="s">
        <v>161</v>
      </c>
      <c r="BI156" s="109" t="s">
        <v>594</v>
      </c>
      <c r="BJ156" s="109" t="s">
        <v>601</v>
      </c>
      <c r="BK156" s="109" t="s">
        <v>416</v>
      </c>
      <c r="BL156" s="107" t="s">
        <v>11</v>
      </c>
      <c r="BM156" s="113">
        <v>1207973.1128634</v>
      </c>
      <c r="BN156" s="107" t="s">
        <v>339</v>
      </c>
      <c r="BO156" s="113"/>
      <c r="BP156" s="114">
        <v>38077</v>
      </c>
      <c r="BQ156" s="114">
        <v>47202</v>
      </c>
      <c r="BR156" s="113">
        <v>82996.75</v>
      </c>
      <c r="BS156" s="113">
        <v>103.98</v>
      </c>
      <c r="BT156" s="113">
        <v>45.99</v>
      </c>
    </row>
    <row r="157" spans="1:72" s="94" customFormat="1" ht="18.2" customHeight="1" x14ac:dyDescent="0.15">
      <c r="A157" s="97">
        <v>155</v>
      </c>
      <c r="B157" s="98" t="s">
        <v>159</v>
      </c>
      <c r="C157" s="98" t="s">
        <v>411</v>
      </c>
      <c r="D157" s="99">
        <v>45261</v>
      </c>
      <c r="E157" s="100" t="s">
        <v>233</v>
      </c>
      <c r="F157" s="101">
        <v>169</v>
      </c>
      <c r="G157" s="101">
        <v>168</v>
      </c>
      <c r="H157" s="102">
        <v>71701.960000000006</v>
      </c>
      <c r="I157" s="102">
        <v>72607.509999999995</v>
      </c>
      <c r="J157" s="102">
        <v>0</v>
      </c>
      <c r="K157" s="102">
        <v>144309.47</v>
      </c>
      <c r="L157" s="102">
        <v>835.61</v>
      </c>
      <c r="M157" s="102">
        <v>0</v>
      </c>
      <c r="N157" s="102">
        <v>0</v>
      </c>
      <c r="O157" s="102">
        <v>0</v>
      </c>
      <c r="P157" s="102">
        <v>0</v>
      </c>
      <c r="Q157" s="102">
        <v>0</v>
      </c>
      <c r="R157" s="102">
        <v>0</v>
      </c>
      <c r="S157" s="102">
        <v>144309.47</v>
      </c>
      <c r="T157" s="102">
        <v>176405.39</v>
      </c>
      <c r="U157" s="102">
        <v>639.28</v>
      </c>
      <c r="V157" s="102">
        <v>0</v>
      </c>
      <c r="W157" s="102">
        <v>0</v>
      </c>
      <c r="X157" s="102">
        <v>0</v>
      </c>
      <c r="Y157" s="102">
        <v>0</v>
      </c>
      <c r="Z157" s="102">
        <v>0</v>
      </c>
      <c r="AA157" s="102">
        <v>177044.67</v>
      </c>
      <c r="AB157" s="102">
        <v>0</v>
      </c>
      <c r="AC157" s="102">
        <v>0</v>
      </c>
      <c r="AD157" s="102">
        <v>0</v>
      </c>
      <c r="AE157" s="102">
        <v>0</v>
      </c>
      <c r="AF157" s="102">
        <v>0</v>
      </c>
      <c r="AG157" s="102">
        <v>0</v>
      </c>
      <c r="AH157" s="102">
        <v>0</v>
      </c>
      <c r="AI157" s="102">
        <v>0</v>
      </c>
      <c r="AJ157" s="102">
        <v>0</v>
      </c>
      <c r="AK157" s="102">
        <v>0</v>
      </c>
      <c r="AL157" s="102">
        <v>0</v>
      </c>
      <c r="AM157" s="102">
        <v>0</v>
      </c>
      <c r="AN157" s="102">
        <v>0</v>
      </c>
      <c r="AO157" s="102">
        <v>0</v>
      </c>
      <c r="AP157" s="102">
        <v>0</v>
      </c>
      <c r="AQ157" s="102">
        <v>0</v>
      </c>
      <c r="AR157" s="102">
        <v>0</v>
      </c>
      <c r="AS157" s="102">
        <v>0</v>
      </c>
      <c r="AT157" s="102">
        <v>0</v>
      </c>
      <c r="AU157" s="102">
        <f t="shared" si="2"/>
        <v>0</v>
      </c>
      <c r="AV157" s="102">
        <v>73443.12</v>
      </c>
      <c r="AW157" s="102">
        <v>177044.67</v>
      </c>
      <c r="AX157" s="103">
        <v>65</v>
      </c>
      <c r="AY157" s="103">
        <v>300</v>
      </c>
      <c r="AZ157" s="102">
        <v>798814.39</v>
      </c>
      <c r="BA157" s="102">
        <v>153875</v>
      </c>
      <c r="BB157" s="104">
        <v>66</v>
      </c>
      <c r="BC157" s="104">
        <v>61.897156913078803</v>
      </c>
      <c r="BD157" s="104">
        <v>10.7</v>
      </c>
      <c r="BE157" s="104"/>
      <c r="BF157" s="100" t="s">
        <v>412</v>
      </c>
      <c r="BG157" s="97"/>
      <c r="BH157" s="100" t="s">
        <v>161</v>
      </c>
      <c r="BI157" s="100" t="s">
        <v>594</v>
      </c>
      <c r="BJ157" s="100" t="s">
        <v>601</v>
      </c>
      <c r="BK157" s="100" t="s">
        <v>416</v>
      </c>
      <c r="BL157" s="98" t="s">
        <v>11</v>
      </c>
      <c r="BM157" s="104">
        <v>1146494.0032142999</v>
      </c>
      <c r="BN157" s="98" t="s">
        <v>339</v>
      </c>
      <c r="BO157" s="104"/>
      <c r="BP157" s="105">
        <v>38077</v>
      </c>
      <c r="BQ157" s="105">
        <v>47202</v>
      </c>
      <c r="BR157" s="104">
        <v>76793.919999999998</v>
      </c>
      <c r="BS157" s="104">
        <v>100.49</v>
      </c>
      <c r="BT157" s="104">
        <v>46.05</v>
      </c>
    </row>
    <row r="158" spans="1:72" s="94" customFormat="1" ht="18.2" customHeight="1" x14ac:dyDescent="0.15">
      <c r="A158" s="106">
        <v>156</v>
      </c>
      <c r="B158" s="107" t="s">
        <v>159</v>
      </c>
      <c r="C158" s="107" t="s">
        <v>411</v>
      </c>
      <c r="D158" s="108">
        <v>45261</v>
      </c>
      <c r="E158" s="109" t="s">
        <v>234</v>
      </c>
      <c r="F158" s="110">
        <v>174</v>
      </c>
      <c r="G158" s="110">
        <v>173</v>
      </c>
      <c r="H158" s="111">
        <v>70289.600000000006</v>
      </c>
      <c r="I158" s="111">
        <v>72259.61</v>
      </c>
      <c r="J158" s="111">
        <v>0</v>
      </c>
      <c r="K158" s="111">
        <v>142549.21</v>
      </c>
      <c r="L158" s="111">
        <v>819.26</v>
      </c>
      <c r="M158" s="111">
        <v>0</v>
      </c>
      <c r="N158" s="111">
        <v>0</v>
      </c>
      <c r="O158" s="111">
        <v>0</v>
      </c>
      <c r="P158" s="111">
        <v>0</v>
      </c>
      <c r="Q158" s="111">
        <v>0</v>
      </c>
      <c r="R158" s="111">
        <v>0</v>
      </c>
      <c r="S158" s="111">
        <v>142549.21</v>
      </c>
      <c r="T158" s="111">
        <v>179328.76</v>
      </c>
      <c r="U158" s="111">
        <v>626.69000000000005</v>
      </c>
      <c r="V158" s="111">
        <v>0</v>
      </c>
      <c r="W158" s="111">
        <v>0</v>
      </c>
      <c r="X158" s="111">
        <v>0</v>
      </c>
      <c r="Y158" s="111">
        <v>0</v>
      </c>
      <c r="Z158" s="111">
        <v>0</v>
      </c>
      <c r="AA158" s="111">
        <v>179955.45</v>
      </c>
      <c r="AB158" s="111">
        <v>0</v>
      </c>
      <c r="AC158" s="111">
        <v>0</v>
      </c>
      <c r="AD158" s="111">
        <v>0</v>
      </c>
      <c r="AE158" s="111">
        <v>0</v>
      </c>
      <c r="AF158" s="111">
        <v>0</v>
      </c>
      <c r="AG158" s="111">
        <v>0</v>
      </c>
      <c r="AH158" s="111">
        <v>0</v>
      </c>
      <c r="AI158" s="111">
        <v>0</v>
      </c>
      <c r="AJ158" s="111">
        <v>0</v>
      </c>
      <c r="AK158" s="111">
        <v>0</v>
      </c>
      <c r="AL158" s="111">
        <v>0</v>
      </c>
      <c r="AM158" s="111">
        <v>0</v>
      </c>
      <c r="AN158" s="111">
        <v>0</v>
      </c>
      <c r="AO158" s="111">
        <v>0</v>
      </c>
      <c r="AP158" s="111">
        <v>0</v>
      </c>
      <c r="AQ158" s="111">
        <v>0</v>
      </c>
      <c r="AR158" s="111">
        <v>0</v>
      </c>
      <c r="AS158" s="111">
        <v>0</v>
      </c>
      <c r="AT158" s="111">
        <v>0</v>
      </c>
      <c r="AU158" s="111">
        <f t="shared" si="2"/>
        <v>0</v>
      </c>
      <c r="AV158" s="111">
        <v>73078.87</v>
      </c>
      <c r="AW158" s="111">
        <v>179955.45</v>
      </c>
      <c r="AX158" s="112">
        <v>64</v>
      </c>
      <c r="AY158" s="112">
        <v>300</v>
      </c>
      <c r="AZ158" s="111">
        <v>632271.4</v>
      </c>
      <c r="BA158" s="111">
        <v>150855</v>
      </c>
      <c r="BB158" s="113">
        <v>81</v>
      </c>
      <c r="BC158" s="113">
        <v>76.540293725763206</v>
      </c>
      <c r="BD158" s="113">
        <v>10.7</v>
      </c>
      <c r="BE158" s="113"/>
      <c r="BF158" s="109" t="s">
        <v>412</v>
      </c>
      <c r="BG158" s="106"/>
      <c r="BH158" s="109" t="s">
        <v>161</v>
      </c>
      <c r="BI158" s="109" t="s">
        <v>594</v>
      </c>
      <c r="BJ158" s="109" t="s">
        <v>601</v>
      </c>
      <c r="BK158" s="109" t="s">
        <v>416</v>
      </c>
      <c r="BL158" s="107" t="s">
        <v>11</v>
      </c>
      <c r="BM158" s="113">
        <v>1132509.2831949</v>
      </c>
      <c r="BN158" s="107" t="s">
        <v>339</v>
      </c>
      <c r="BO158" s="113"/>
      <c r="BP158" s="114">
        <v>38077</v>
      </c>
      <c r="BQ158" s="114">
        <v>47202</v>
      </c>
      <c r="BR158" s="113">
        <v>76360.679999999993</v>
      </c>
      <c r="BS158" s="113">
        <v>98.52</v>
      </c>
      <c r="BT158" s="113">
        <v>46</v>
      </c>
    </row>
    <row r="159" spans="1:72" s="94" customFormat="1" ht="18.2" customHeight="1" x14ac:dyDescent="0.15">
      <c r="A159" s="97">
        <v>157</v>
      </c>
      <c r="B159" s="98" t="s">
        <v>159</v>
      </c>
      <c r="C159" s="98" t="s">
        <v>411</v>
      </c>
      <c r="D159" s="99">
        <v>45261</v>
      </c>
      <c r="E159" s="100" t="s">
        <v>144</v>
      </c>
      <c r="F159" s="98" t="s">
        <v>498</v>
      </c>
      <c r="G159" s="101">
        <v>159</v>
      </c>
      <c r="H159" s="102">
        <v>53437.96</v>
      </c>
      <c r="I159" s="102">
        <v>51878.22</v>
      </c>
      <c r="J159" s="102">
        <v>53385.73</v>
      </c>
      <c r="K159" s="102">
        <v>105316.18</v>
      </c>
      <c r="L159" s="102">
        <v>610.26</v>
      </c>
      <c r="M159" s="102">
        <v>0</v>
      </c>
      <c r="N159" s="102">
        <v>0</v>
      </c>
      <c r="O159" s="102">
        <v>51878.22</v>
      </c>
      <c r="P159" s="102">
        <v>610.26</v>
      </c>
      <c r="Q159" s="102">
        <v>52827.7</v>
      </c>
      <c r="R159" s="102">
        <v>0</v>
      </c>
      <c r="S159" s="102">
        <v>0</v>
      </c>
      <c r="T159" s="102">
        <v>121035.06</v>
      </c>
      <c r="U159" s="102">
        <v>476.44</v>
      </c>
      <c r="V159" s="102">
        <v>0</v>
      </c>
      <c r="W159" s="102">
        <v>121035.06</v>
      </c>
      <c r="X159" s="102">
        <v>476.44</v>
      </c>
      <c r="Y159" s="102">
        <v>0</v>
      </c>
      <c r="Z159" s="102">
        <v>0</v>
      </c>
      <c r="AA159" s="102">
        <v>0</v>
      </c>
      <c r="AB159" s="102">
        <v>25.45</v>
      </c>
      <c r="AC159" s="102">
        <v>0</v>
      </c>
      <c r="AD159" s="102">
        <v>0</v>
      </c>
      <c r="AE159" s="102">
        <v>0</v>
      </c>
      <c r="AF159" s="102">
        <v>45.96</v>
      </c>
      <c r="AG159" s="102">
        <v>0</v>
      </c>
      <c r="AH159" s="102">
        <v>55.61</v>
      </c>
      <c r="AI159" s="102">
        <v>146.36000000000001</v>
      </c>
      <c r="AJ159" s="102">
        <v>4046.55</v>
      </c>
      <c r="AK159" s="102">
        <v>0</v>
      </c>
      <c r="AL159" s="102">
        <v>0</v>
      </c>
      <c r="AM159" s="102">
        <v>9962.2800000000007</v>
      </c>
      <c r="AN159" s="102">
        <v>0</v>
      </c>
      <c r="AO159" s="102">
        <v>8840.67</v>
      </c>
      <c r="AP159" s="102">
        <v>23230.21</v>
      </c>
      <c r="AQ159" s="102">
        <v>0</v>
      </c>
      <c r="AR159" s="102">
        <v>0</v>
      </c>
      <c r="AS159" s="102">
        <v>51732.041148999997</v>
      </c>
      <c r="AT159" s="102">
        <v>167864.58999999997</v>
      </c>
      <c r="AU159" s="102">
        <f t="shared" si="2"/>
        <v>198.4088510000438</v>
      </c>
      <c r="AV159" s="102">
        <v>0</v>
      </c>
      <c r="AW159" s="102">
        <v>0</v>
      </c>
      <c r="AX159" s="103">
        <v>65</v>
      </c>
      <c r="AY159" s="103">
        <v>300</v>
      </c>
      <c r="AZ159" s="102">
        <v>430000</v>
      </c>
      <c r="BA159" s="102">
        <v>113374.93</v>
      </c>
      <c r="BB159" s="104">
        <v>90</v>
      </c>
      <c r="BC159" s="104">
        <v>0</v>
      </c>
      <c r="BD159" s="104">
        <v>10.7</v>
      </c>
      <c r="BE159" s="104"/>
      <c r="BF159" s="100" t="s">
        <v>412</v>
      </c>
      <c r="BG159" s="97"/>
      <c r="BH159" s="100" t="s">
        <v>499</v>
      </c>
      <c r="BI159" s="100" t="s">
        <v>608</v>
      </c>
      <c r="BJ159" s="100" t="s">
        <v>609</v>
      </c>
      <c r="BK159" s="100" t="s">
        <v>139</v>
      </c>
      <c r="BL159" s="98" t="s">
        <v>11</v>
      </c>
      <c r="BM159" s="104">
        <v>0</v>
      </c>
      <c r="BN159" s="98" t="s">
        <v>339</v>
      </c>
      <c r="BO159" s="104"/>
      <c r="BP159" s="105">
        <v>38093</v>
      </c>
      <c r="BQ159" s="105">
        <v>47218</v>
      </c>
      <c r="BR159" s="104">
        <v>0</v>
      </c>
      <c r="BS159" s="104">
        <v>0</v>
      </c>
      <c r="BT159" s="104">
        <v>0</v>
      </c>
    </row>
    <row r="160" spans="1:72" s="94" customFormat="1" ht="18.2" customHeight="1" x14ac:dyDescent="0.15">
      <c r="A160" s="106">
        <v>158</v>
      </c>
      <c r="B160" s="107" t="s">
        <v>159</v>
      </c>
      <c r="C160" s="107" t="s">
        <v>411</v>
      </c>
      <c r="D160" s="108">
        <v>45261</v>
      </c>
      <c r="E160" s="109" t="s">
        <v>610</v>
      </c>
      <c r="F160" s="110">
        <v>0</v>
      </c>
      <c r="G160" s="110">
        <v>0</v>
      </c>
      <c r="H160" s="111">
        <v>45074.69</v>
      </c>
      <c r="I160" s="111">
        <v>0</v>
      </c>
      <c r="J160" s="111">
        <v>0</v>
      </c>
      <c r="K160" s="111">
        <v>45074.69</v>
      </c>
      <c r="L160" s="111">
        <v>531.91999999999996</v>
      </c>
      <c r="M160" s="111">
        <v>0</v>
      </c>
      <c r="N160" s="111">
        <v>0</v>
      </c>
      <c r="O160" s="111">
        <v>0</v>
      </c>
      <c r="P160" s="111">
        <v>531.91999999999996</v>
      </c>
      <c r="Q160" s="111">
        <v>0</v>
      </c>
      <c r="R160" s="111">
        <v>0</v>
      </c>
      <c r="S160" s="111">
        <v>44542.77</v>
      </c>
      <c r="T160" s="111">
        <v>0</v>
      </c>
      <c r="U160" s="111">
        <v>401.88</v>
      </c>
      <c r="V160" s="111">
        <v>0</v>
      </c>
      <c r="W160" s="111">
        <v>0</v>
      </c>
      <c r="X160" s="111">
        <v>401.88</v>
      </c>
      <c r="Y160" s="111">
        <v>0</v>
      </c>
      <c r="Z160" s="111">
        <v>0</v>
      </c>
      <c r="AA160" s="111">
        <v>0</v>
      </c>
      <c r="AB160" s="111">
        <v>7.95</v>
      </c>
      <c r="AC160" s="111">
        <v>0</v>
      </c>
      <c r="AD160" s="111">
        <v>0</v>
      </c>
      <c r="AE160" s="111">
        <v>0</v>
      </c>
      <c r="AF160" s="111">
        <v>0</v>
      </c>
      <c r="AG160" s="111">
        <v>0</v>
      </c>
      <c r="AH160" s="111">
        <v>47.09</v>
      </c>
      <c r="AI160" s="111">
        <v>126.61</v>
      </c>
      <c r="AJ160" s="111">
        <v>0</v>
      </c>
      <c r="AK160" s="111">
        <v>0</v>
      </c>
      <c r="AL160" s="111">
        <v>0</v>
      </c>
      <c r="AM160" s="111">
        <v>0</v>
      </c>
      <c r="AN160" s="111">
        <v>0</v>
      </c>
      <c r="AO160" s="111">
        <v>0</v>
      </c>
      <c r="AP160" s="111">
        <v>0</v>
      </c>
      <c r="AQ160" s="111">
        <v>8.1000000000000003E-2</v>
      </c>
      <c r="AR160" s="111">
        <v>0</v>
      </c>
      <c r="AS160" s="111">
        <v>0</v>
      </c>
      <c r="AT160" s="111">
        <v>0</v>
      </c>
      <c r="AU160" s="111">
        <f t="shared" si="2"/>
        <v>1115.5309999999999</v>
      </c>
      <c r="AV160" s="111">
        <v>0</v>
      </c>
      <c r="AW160" s="111">
        <v>0</v>
      </c>
      <c r="AX160" s="112">
        <v>65</v>
      </c>
      <c r="AY160" s="112">
        <v>300</v>
      </c>
      <c r="AZ160" s="111">
        <v>386493.47</v>
      </c>
      <c r="BA160" s="111">
        <v>97423</v>
      </c>
      <c r="BB160" s="113">
        <v>86</v>
      </c>
      <c r="BC160" s="113">
        <v>39.320060150067199</v>
      </c>
      <c r="BD160" s="113">
        <v>10.7</v>
      </c>
      <c r="BE160" s="113"/>
      <c r="BF160" s="109" t="s">
        <v>412</v>
      </c>
      <c r="BG160" s="106"/>
      <c r="BH160" s="109" t="s">
        <v>570</v>
      </c>
      <c r="BI160" s="109" t="s">
        <v>611</v>
      </c>
      <c r="BJ160" s="109" t="s">
        <v>612</v>
      </c>
      <c r="BK160" s="109" t="s">
        <v>139</v>
      </c>
      <c r="BL160" s="107" t="s">
        <v>11</v>
      </c>
      <c r="BM160" s="113">
        <v>353878.49939130002</v>
      </c>
      <c r="BN160" s="107" t="s">
        <v>339</v>
      </c>
      <c r="BO160" s="113"/>
      <c r="BP160" s="114">
        <v>38093</v>
      </c>
      <c r="BQ160" s="114">
        <v>47218</v>
      </c>
      <c r="BR160" s="113">
        <v>0</v>
      </c>
      <c r="BS160" s="113">
        <v>7.95</v>
      </c>
      <c r="BT160" s="113">
        <v>0</v>
      </c>
    </row>
    <row r="161" spans="1:72" s="94" customFormat="1" ht="18.2" customHeight="1" x14ac:dyDescent="0.15">
      <c r="A161" s="97">
        <v>159</v>
      </c>
      <c r="B161" s="98" t="s">
        <v>159</v>
      </c>
      <c r="C161" s="98" t="s">
        <v>411</v>
      </c>
      <c r="D161" s="99">
        <v>45261</v>
      </c>
      <c r="E161" s="100" t="s">
        <v>235</v>
      </c>
      <c r="F161" s="101">
        <v>184</v>
      </c>
      <c r="G161" s="101">
        <v>183</v>
      </c>
      <c r="H161" s="102">
        <v>71675.070000000007</v>
      </c>
      <c r="I161" s="102">
        <v>101306.4</v>
      </c>
      <c r="J161" s="102">
        <v>0</v>
      </c>
      <c r="K161" s="102">
        <v>172981.47</v>
      </c>
      <c r="L161" s="102">
        <v>1122.71</v>
      </c>
      <c r="M161" s="102">
        <v>0</v>
      </c>
      <c r="N161" s="102">
        <v>0</v>
      </c>
      <c r="O161" s="102">
        <v>0</v>
      </c>
      <c r="P161" s="102">
        <v>0</v>
      </c>
      <c r="Q161" s="102">
        <v>0</v>
      </c>
      <c r="R161" s="102">
        <v>0</v>
      </c>
      <c r="S161" s="102">
        <v>172981.47</v>
      </c>
      <c r="T161" s="102">
        <v>222782.17</v>
      </c>
      <c r="U161" s="102">
        <v>639.02</v>
      </c>
      <c r="V161" s="102">
        <v>0</v>
      </c>
      <c r="W161" s="102">
        <v>0</v>
      </c>
      <c r="X161" s="102">
        <v>0</v>
      </c>
      <c r="Y161" s="102">
        <v>0</v>
      </c>
      <c r="Z161" s="102">
        <v>0</v>
      </c>
      <c r="AA161" s="102">
        <v>223421.19</v>
      </c>
      <c r="AB161" s="102">
        <v>0</v>
      </c>
      <c r="AC161" s="102">
        <v>0</v>
      </c>
      <c r="AD161" s="102">
        <v>0</v>
      </c>
      <c r="AE161" s="102">
        <v>0</v>
      </c>
      <c r="AF161" s="102">
        <v>0</v>
      </c>
      <c r="AG161" s="102">
        <v>0</v>
      </c>
      <c r="AH161" s="102">
        <v>0</v>
      </c>
      <c r="AI161" s="102">
        <v>0</v>
      </c>
      <c r="AJ161" s="102">
        <v>0</v>
      </c>
      <c r="AK161" s="102">
        <v>0</v>
      </c>
      <c r="AL161" s="102">
        <v>0</v>
      </c>
      <c r="AM161" s="102">
        <v>0</v>
      </c>
      <c r="AN161" s="102">
        <v>0</v>
      </c>
      <c r="AO161" s="102">
        <v>0</v>
      </c>
      <c r="AP161" s="102">
        <v>0</v>
      </c>
      <c r="AQ161" s="102">
        <v>0</v>
      </c>
      <c r="AR161" s="102">
        <v>0</v>
      </c>
      <c r="AS161" s="102">
        <v>0</v>
      </c>
      <c r="AT161" s="102">
        <v>0</v>
      </c>
      <c r="AU161" s="102">
        <f t="shared" si="2"/>
        <v>0</v>
      </c>
      <c r="AV161" s="102">
        <v>102429.11</v>
      </c>
      <c r="AW161" s="102">
        <v>223421.19</v>
      </c>
      <c r="AX161" s="103">
        <v>51</v>
      </c>
      <c r="AY161" s="103">
        <v>300</v>
      </c>
      <c r="AZ161" s="102">
        <v>804863.39</v>
      </c>
      <c r="BA161" s="102">
        <v>183800</v>
      </c>
      <c r="BB161" s="104">
        <v>78</v>
      </c>
      <c r="BC161" s="104">
        <v>73.408893688792205</v>
      </c>
      <c r="BD161" s="104">
        <v>10.7</v>
      </c>
      <c r="BE161" s="104"/>
      <c r="BF161" s="100" t="s">
        <v>412</v>
      </c>
      <c r="BG161" s="97"/>
      <c r="BH161" s="100" t="s">
        <v>161</v>
      </c>
      <c r="BI161" s="100" t="s">
        <v>594</v>
      </c>
      <c r="BJ161" s="100" t="s">
        <v>601</v>
      </c>
      <c r="BK161" s="100" t="s">
        <v>416</v>
      </c>
      <c r="BL161" s="98" t="s">
        <v>11</v>
      </c>
      <c r="BM161" s="104">
        <v>1374284.1548943</v>
      </c>
      <c r="BN161" s="98" t="s">
        <v>339</v>
      </c>
      <c r="BO161" s="104"/>
      <c r="BP161" s="105">
        <v>38096</v>
      </c>
      <c r="BQ161" s="105">
        <v>47221</v>
      </c>
      <c r="BR161" s="104">
        <v>74740.679999999993</v>
      </c>
      <c r="BS161" s="104">
        <v>15.01</v>
      </c>
      <c r="BT161" s="104">
        <v>46</v>
      </c>
    </row>
    <row r="162" spans="1:72" s="94" customFormat="1" ht="18.2" customHeight="1" x14ac:dyDescent="0.15">
      <c r="A162" s="106">
        <v>160</v>
      </c>
      <c r="B162" s="107" t="s">
        <v>159</v>
      </c>
      <c r="C162" s="107" t="s">
        <v>411</v>
      </c>
      <c r="D162" s="108">
        <v>45261</v>
      </c>
      <c r="E162" s="109" t="s">
        <v>236</v>
      </c>
      <c r="F162" s="110">
        <v>42</v>
      </c>
      <c r="G162" s="110">
        <v>41</v>
      </c>
      <c r="H162" s="111">
        <v>35168.089999999997</v>
      </c>
      <c r="I162" s="111">
        <v>14140.61</v>
      </c>
      <c r="J162" s="111">
        <v>0</v>
      </c>
      <c r="K162" s="111">
        <v>49308.7</v>
      </c>
      <c r="L162" s="111">
        <v>405.33</v>
      </c>
      <c r="M162" s="111">
        <v>0</v>
      </c>
      <c r="N162" s="111">
        <v>0</v>
      </c>
      <c r="O162" s="111">
        <v>0</v>
      </c>
      <c r="P162" s="111">
        <v>0</v>
      </c>
      <c r="Q162" s="111">
        <v>0</v>
      </c>
      <c r="R162" s="111">
        <v>0</v>
      </c>
      <c r="S162" s="111">
        <v>49308.7</v>
      </c>
      <c r="T162" s="111">
        <v>16042.68</v>
      </c>
      <c r="U162" s="111">
        <v>313.55</v>
      </c>
      <c r="V162" s="111">
        <v>0</v>
      </c>
      <c r="W162" s="111">
        <v>0</v>
      </c>
      <c r="X162" s="111">
        <v>0</v>
      </c>
      <c r="Y162" s="111">
        <v>0</v>
      </c>
      <c r="Z162" s="111">
        <v>0</v>
      </c>
      <c r="AA162" s="111">
        <v>16356.23</v>
      </c>
      <c r="AB162" s="111">
        <v>0</v>
      </c>
      <c r="AC162" s="111">
        <v>0</v>
      </c>
      <c r="AD162" s="111">
        <v>0</v>
      </c>
      <c r="AE162" s="111">
        <v>0</v>
      </c>
      <c r="AF162" s="111">
        <v>0</v>
      </c>
      <c r="AG162" s="111">
        <v>0</v>
      </c>
      <c r="AH162" s="111">
        <v>0</v>
      </c>
      <c r="AI162" s="111">
        <v>0</v>
      </c>
      <c r="AJ162" s="111">
        <v>0</v>
      </c>
      <c r="AK162" s="111">
        <v>0</v>
      </c>
      <c r="AL162" s="111">
        <v>0</v>
      </c>
      <c r="AM162" s="111">
        <v>0</v>
      </c>
      <c r="AN162" s="111">
        <v>0</v>
      </c>
      <c r="AO162" s="111">
        <v>0</v>
      </c>
      <c r="AP162" s="111">
        <v>0</v>
      </c>
      <c r="AQ162" s="111">
        <v>0</v>
      </c>
      <c r="AR162" s="111">
        <v>0</v>
      </c>
      <c r="AS162" s="111">
        <v>0</v>
      </c>
      <c r="AT162" s="111">
        <v>0</v>
      </c>
      <c r="AU162" s="111">
        <f t="shared" si="2"/>
        <v>0</v>
      </c>
      <c r="AV162" s="111">
        <v>14545.94</v>
      </c>
      <c r="AW162" s="111">
        <v>16356.23</v>
      </c>
      <c r="AX162" s="112">
        <v>65</v>
      </c>
      <c r="AY162" s="112">
        <v>300</v>
      </c>
      <c r="AZ162" s="111">
        <v>360000</v>
      </c>
      <c r="BA162" s="111">
        <v>75000</v>
      </c>
      <c r="BB162" s="113">
        <v>71</v>
      </c>
      <c r="BC162" s="113">
        <v>46.678902666666701</v>
      </c>
      <c r="BD162" s="113">
        <v>10.7</v>
      </c>
      <c r="BE162" s="113"/>
      <c r="BF162" s="109" t="s">
        <v>412</v>
      </c>
      <c r="BG162" s="106"/>
      <c r="BH162" s="109" t="s">
        <v>499</v>
      </c>
      <c r="BI162" s="109" t="s">
        <v>608</v>
      </c>
      <c r="BJ162" s="109" t="s">
        <v>613</v>
      </c>
      <c r="BK162" s="109" t="s">
        <v>416</v>
      </c>
      <c r="BL162" s="107" t="s">
        <v>11</v>
      </c>
      <c r="BM162" s="113">
        <v>391742.33580300002</v>
      </c>
      <c r="BN162" s="107" t="s">
        <v>339</v>
      </c>
      <c r="BO162" s="113"/>
      <c r="BP162" s="114">
        <v>38100</v>
      </c>
      <c r="BQ162" s="114">
        <v>47225</v>
      </c>
      <c r="BR162" s="113">
        <v>10485.01</v>
      </c>
      <c r="BS162" s="113">
        <v>59.69</v>
      </c>
      <c r="BT162" s="113">
        <v>45.93</v>
      </c>
    </row>
    <row r="163" spans="1:72" s="94" customFormat="1" ht="18.2" customHeight="1" x14ac:dyDescent="0.15">
      <c r="A163" s="97">
        <v>161</v>
      </c>
      <c r="B163" s="98" t="s">
        <v>159</v>
      </c>
      <c r="C163" s="98" t="s">
        <v>411</v>
      </c>
      <c r="D163" s="99">
        <v>45261</v>
      </c>
      <c r="E163" s="100" t="s">
        <v>614</v>
      </c>
      <c r="F163" s="101">
        <v>0</v>
      </c>
      <c r="G163" s="101">
        <v>0</v>
      </c>
      <c r="H163" s="102">
        <v>49761.64</v>
      </c>
      <c r="I163" s="102">
        <v>0</v>
      </c>
      <c r="J163" s="102">
        <v>0</v>
      </c>
      <c r="K163" s="102">
        <v>49761.64</v>
      </c>
      <c r="L163" s="102">
        <v>569.35</v>
      </c>
      <c r="M163" s="102">
        <v>0</v>
      </c>
      <c r="N163" s="102">
        <v>0</v>
      </c>
      <c r="O163" s="102">
        <v>0</v>
      </c>
      <c r="P163" s="102">
        <v>569.35</v>
      </c>
      <c r="Q163" s="102">
        <v>0</v>
      </c>
      <c r="R163" s="102">
        <v>0</v>
      </c>
      <c r="S163" s="102">
        <v>49192.29</v>
      </c>
      <c r="T163" s="102">
        <v>0</v>
      </c>
      <c r="U163" s="102">
        <v>443.71</v>
      </c>
      <c r="V163" s="102">
        <v>0</v>
      </c>
      <c r="W163" s="102">
        <v>0</v>
      </c>
      <c r="X163" s="102">
        <v>443.71</v>
      </c>
      <c r="Y163" s="102">
        <v>0</v>
      </c>
      <c r="Z163" s="102">
        <v>0</v>
      </c>
      <c r="AA163" s="102">
        <v>0</v>
      </c>
      <c r="AB163" s="102">
        <v>8.6300000000000008</v>
      </c>
      <c r="AC163" s="102">
        <v>0</v>
      </c>
      <c r="AD163" s="102">
        <v>0</v>
      </c>
      <c r="AE163" s="102">
        <v>0</v>
      </c>
      <c r="AF163" s="102">
        <v>0</v>
      </c>
      <c r="AG163" s="102">
        <v>0</v>
      </c>
      <c r="AH163" s="102">
        <v>51.08</v>
      </c>
      <c r="AI163" s="102">
        <v>136.25</v>
      </c>
      <c r="AJ163" s="102">
        <v>0</v>
      </c>
      <c r="AK163" s="102">
        <v>0</v>
      </c>
      <c r="AL163" s="102">
        <v>0</v>
      </c>
      <c r="AM163" s="102">
        <v>0</v>
      </c>
      <c r="AN163" s="102">
        <v>0</v>
      </c>
      <c r="AO163" s="102">
        <v>0</v>
      </c>
      <c r="AP163" s="102">
        <v>0</v>
      </c>
      <c r="AQ163" s="102">
        <v>4.3999999999999997E-2</v>
      </c>
      <c r="AR163" s="102">
        <v>0</v>
      </c>
      <c r="AS163" s="102">
        <v>0</v>
      </c>
      <c r="AT163" s="102">
        <v>0</v>
      </c>
      <c r="AU163" s="102">
        <f t="shared" si="2"/>
        <v>1209.0639999999999</v>
      </c>
      <c r="AV163" s="102">
        <v>0</v>
      </c>
      <c r="AW163" s="102">
        <v>0</v>
      </c>
      <c r="AX163" s="103">
        <v>65</v>
      </c>
      <c r="AY163" s="103">
        <v>300</v>
      </c>
      <c r="AZ163" s="102">
        <v>400999.98</v>
      </c>
      <c r="BA163" s="102">
        <v>105691.96</v>
      </c>
      <c r="BB163" s="104">
        <v>90</v>
      </c>
      <c r="BC163" s="104">
        <v>41.888769022733598</v>
      </c>
      <c r="BD163" s="104">
        <v>10.7</v>
      </c>
      <c r="BE163" s="104"/>
      <c r="BF163" s="100" t="s">
        <v>412</v>
      </c>
      <c r="BG163" s="97"/>
      <c r="BH163" s="100" t="s">
        <v>478</v>
      </c>
      <c r="BI163" s="100" t="s">
        <v>479</v>
      </c>
      <c r="BJ163" s="100" t="s">
        <v>615</v>
      </c>
      <c r="BK163" s="100" t="s">
        <v>139</v>
      </c>
      <c r="BL163" s="98" t="s">
        <v>11</v>
      </c>
      <c r="BM163" s="104">
        <v>390817.49444009998</v>
      </c>
      <c r="BN163" s="98" t="s">
        <v>339</v>
      </c>
      <c r="BO163" s="104"/>
      <c r="BP163" s="105">
        <v>38100</v>
      </c>
      <c r="BQ163" s="105">
        <v>47225</v>
      </c>
      <c r="BR163" s="104">
        <v>0</v>
      </c>
      <c r="BS163" s="104">
        <v>8.6300000000000008</v>
      </c>
      <c r="BT163" s="104">
        <v>0</v>
      </c>
    </row>
    <row r="164" spans="1:72" s="94" customFormat="1" ht="18.2" customHeight="1" x14ac:dyDescent="0.15">
      <c r="A164" s="106">
        <v>162</v>
      </c>
      <c r="B164" s="107" t="s">
        <v>159</v>
      </c>
      <c r="C164" s="107" t="s">
        <v>411</v>
      </c>
      <c r="D164" s="108">
        <v>45261</v>
      </c>
      <c r="E164" s="109" t="s">
        <v>766</v>
      </c>
      <c r="F164" s="110">
        <v>182</v>
      </c>
      <c r="G164" s="110">
        <v>181</v>
      </c>
      <c r="H164" s="111">
        <v>52804.964168999999</v>
      </c>
      <c r="I164" s="111">
        <v>53121.685831000003</v>
      </c>
      <c r="J164" s="111">
        <v>0</v>
      </c>
      <c r="K164" s="111">
        <v>105926.65</v>
      </c>
      <c r="L164" s="111">
        <v>591.17573600000003</v>
      </c>
      <c r="M164" s="111">
        <v>0</v>
      </c>
      <c r="N164" s="111">
        <v>0</v>
      </c>
      <c r="O164" s="111">
        <v>0</v>
      </c>
      <c r="P164" s="111">
        <v>0</v>
      </c>
      <c r="Q164" s="111">
        <v>0</v>
      </c>
      <c r="R164" s="111">
        <v>0</v>
      </c>
      <c r="S164" s="111">
        <v>105926.65</v>
      </c>
      <c r="T164" s="111">
        <v>140165.954169</v>
      </c>
      <c r="U164" s="111">
        <v>470.84426400000001</v>
      </c>
      <c r="V164" s="111">
        <v>0</v>
      </c>
      <c r="W164" s="111">
        <v>0</v>
      </c>
      <c r="X164" s="111">
        <v>0</v>
      </c>
      <c r="Y164" s="111">
        <v>0</v>
      </c>
      <c r="Z164" s="111">
        <v>0</v>
      </c>
      <c r="AA164" s="111">
        <v>140636.79843299999</v>
      </c>
      <c r="AB164" s="111">
        <v>0</v>
      </c>
      <c r="AC164" s="111">
        <v>0</v>
      </c>
      <c r="AD164" s="111">
        <v>0</v>
      </c>
      <c r="AE164" s="111">
        <v>0</v>
      </c>
      <c r="AF164" s="111">
        <v>0</v>
      </c>
      <c r="AG164" s="111">
        <v>0</v>
      </c>
      <c r="AH164" s="111">
        <v>0</v>
      </c>
      <c r="AI164" s="111">
        <v>0</v>
      </c>
      <c r="AJ164" s="111">
        <v>0</v>
      </c>
      <c r="AK164" s="111">
        <v>0</v>
      </c>
      <c r="AL164" s="111">
        <v>0</v>
      </c>
      <c r="AM164" s="111">
        <v>0</v>
      </c>
      <c r="AN164" s="111">
        <v>0</v>
      </c>
      <c r="AO164" s="111">
        <v>0</v>
      </c>
      <c r="AP164" s="111">
        <v>0</v>
      </c>
      <c r="AQ164" s="111">
        <v>0</v>
      </c>
      <c r="AR164" s="111">
        <v>0</v>
      </c>
      <c r="AS164" s="111">
        <v>0</v>
      </c>
      <c r="AT164" s="111">
        <v>0</v>
      </c>
      <c r="AU164" s="111">
        <f t="shared" si="2"/>
        <v>0</v>
      </c>
      <c r="AV164" s="111">
        <v>53712.861567</v>
      </c>
      <c r="AW164" s="111">
        <v>140636.79843299999</v>
      </c>
      <c r="AX164" s="112">
        <v>66</v>
      </c>
      <c r="AY164" s="112">
        <v>300</v>
      </c>
      <c r="AZ164" s="111">
        <v>445923.48</v>
      </c>
      <c r="BA164" s="111">
        <v>110800</v>
      </c>
      <c r="BB164" s="113">
        <v>85</v>
      </c>
      <c r="BC164" s="113">
        <v>81.261419223826707</v>
      </c>
      <c r="BD164" s="113">
        <v>10.7</v>
      </c>
      <c r="BE164" s="113"/>
      <c r="BF164" s="109" t="s">
        <v>412</v>
      </c>
      <c r="BG164" s="106"/>
      <c r="BH164" s="109" t="s">
        <v>161</v>
      </c>
      <c r="BI164" s="109" t="s">
        <v>600</v>
      </c>
      <c r="BJ164" s="109" t="s">
        <v>601</v>
      </c>
      <c r="BK164" s="109" t="s">
        <v>416</v>
      </c>
      <c r="BL164" s="107" t="s">
        <v>11</v>
      </c>
      <c r="BM164" s="113">
        <v>841554.39698850003</v>
      </c>
      <c r="BN164" s="107" t="s">
        <v>339</v>
      </c>
      <c r="BO164" s="113"/>
      <c r="BP164" s="114">
        <v>38112</v>
      </c>
      <c r="BQ164" s="114">
        <v>47237</v>
      </c>
      <c r="BR164" s="113">
        <v>37902.959999999999</v>
      </c>
      <c r="BS164" s="113">
        <v>9.0500000000000007</v>
      </c>
      <c r="BT164" s="113">
        <v>63.17</v>
      </c>
    </row>
    <row r="165" spans="1:72" s="94" customFormat="1" ht="18.2" customHeight="1" x14ac:dyDescent="0.15">
      <c r="A165" s="97">
        <v>163</v>
      </c>
      <c r="B165" s="98" t="s">
        <v>159</v>
      </c>
      <c r="C165" s="98" t="s">
        <v>411</v>
      </c>
      <c r="D165" s="99">
        <v>45261</v>
      </c>
      <c r="E165" s="100" t="s">
        <v>237</v>
      </c>
      <c r="F165" s="101">
        <v>2</v>
      </c>
      <c r="G165" s="101">
        <v>4</v>
      </c>
      <c r="H165" s="102">
        <v>50113.61</v>
      </c>
      <c r="I165" s="102">
        <v>5292.73</v>
      </c>
      <c r="J165" s="102">
        <v>0</v>
      </c>
      <c r="K165" s="102">
        <v>55406.34</v>
      </c>
      <c r="L165" s="102">
        <v>1090.82</v>
      </c>
      <c r="M165" s="102">
        <v>0</v>
      </c>
      <c r="N165" s="102">
        <v>0</v>
      </c>
      <c r="O165" s="102">
        <v>3158.37</v>
      </c>
      <c r="P165" s="102">
        <v>0</v>
      </c>
      <c r="Q165" s="102">
        <v>0</v>
      </c>
      <c r="R165" s="102">
        <v>0</v>
      </c>
      <c r="S165" s="102">
        <v>52247.97</v>
      </c>
      <c r="T165" s="102">
        <v>2385.9499999999998</v>
      </c>
      <c r="U165" s="102">
        <v>446.76</v>
      </c>
      <c r="V165" s="102">
        <v>0</v>
      </c>
      <c r="W165" s="102">
        <v>1590.28</v>
      </c>
      <c r="X165" s="102">
        <v>0</v>
      </c>
      <c r="Y165" s="102">
        <v>0</v>
      </c>
      <c r="Z165" s="102">
        <v>0</v>
      </c>
      <c r="AA165" s="102">
        <v>1242.43</v>
      </c>
      <c r="AB165" s="102">
        <v>0</v>
      </c>
      <c r="AC165" s="102">
        <v>0</v>
      </c>
      <c r="AD165" s="102">
        <v>0</v>
      </c>
      <c r="AE165" s="102">
        <v>0</v>
      </c>
      <c r="AF165" s="102">
        <v>0</v>
      </c>
      <c r="AG165" s="102">
        <v>0</v>
      </c>
      <c r="AH165" s="102">
        <v>0</v>
      </c>
      <c r="AI165" s="102">
        <v>0</v>
      </c>
      <c r="AJ165" s="102">
        <v>52.4</v>
      </c>
      <c r="AK165" s="102">
        <v>0</v>
      </c>
      <c r="AL165" s="102">
        <v>0</v>
      </c>
      <c r="AM165" s="102">
        <v>137.88</v>
      </c>
      <c r="AN165" s="102">
        <v>0</v>
      </c>
      <c r="AO165" s="102">
        <v>294.72000000000003</v>
      </c>
      <c r="AP165" s="102">
        <v>620.49</v>
      </c>
      <c r="AQ165" s="102">
        <v>0</v>
      </c>
      <c r="AR165" s="102">
        <v>0</v>
      </c>
      <c r="AS165" s="102">
        <v>3.7759999999999998E-3</v>
      </c>
      <c r="AT165" s="102">
        <v>0</v>
      </c>
      <c r="AU165" s="102">
        <f t="shared" si="2"/>
        <v>5854.1362239999999</v>
      </c>
      <c r="AV165" s="102">
        <v>3225.18</v>
      </c>
      <c r="AW165" s="102">
        <v>1242.43</v>
      </c>
      <c r="AX165" s="103">
        <v>39</v>
      </c>
      <c r="AY165" s="103">
        <v>300</v>
      </c>
      <c r="AZ165" s="102">
        <v>608670</v>
      </c>
      <c r="BA165" s="102">
        <v>160415.34</v>
      </c>
      <c r="BB165" s="104">
        <v>90</v>
      </c>
      <c r="BC165" s="104">
        <v>29.313389230730699</v>
      </c>
      <c r="BD165" s="104">
        <v>10.7</v>
      </c>
      <c r="BE165" s="104"/>
      <c r="BF165" s="100" t="s">
        <v>412</v>
      </c>
      <c r="BG165" s="97"/>
      <c r="BH165" s="100" t="s">
        <v>570</v>
      </c>
      <c r="BI165" s="100" t="s">
        <v>606</v>
      </c>
      <c r="BJ165" s="100" t="s">
        <v>607</v>
      </c>
      <c r="BK165" s="100" t="s">
        <v>434</v>
      </c>
      <c r="BL165" s="98" t="s">
        <v>11</v>
      </c>
      <c r="BM165" s="104">
        <v>415093.9247793</v>
      </c>
      <c r="BN165" s="98" t="s">
        <v>339</v>
      </c>
      <c r="BO165" s="104"/>
      <c r="BP165" s="105">
        <v>38114</v>
      </c>
      <c r="BQ165" s="105">
        <v>47239</v>
      </c>
      <c r="BR165" s="104">
        <v>640.88</v>
      </c>
      <c r="BS165" s="104">
        <v>13.1</v>
      </c>
      <c r="BT165" s="104">
        <v>45.96</v>
      </c>
    </row>
    <row r="166" spans="1:72" s="94" customFormat="1" ht="18.2" customHeight="1" x14ac:dyDescent="0.15">
      <c r="A166" s="106">
        <v>164</v>
      </c>
      <c r="B166" s="107" t="s">
        <v>159</v>
      </c>
      <c r="C166" s="107" t="s">
        <v>411</v>
      </c>
      <c r="D166" s="108">
        <v>45261</v>
      </c>
      <c r="E166" s="109" t="s">
        <v>616</v>
      </c>
      <c r="F166" s="110">
        <v>0</v>
      </c>
      <c r="G166" s="110">
        <v>2</v>
      </c>
      <c r="H166" s="111">
        <v>83321.69</v>
      </c>
      <c r="I166" s="111">
        <v>2919.53</v>
      </c>
      <c r="J166" s="111">
        <v>0</v>
      </c>
      <c r="K166" s="111">
        <v>86241.22</v>
      </c>
      <c r="L166" s="111">
        <v>996.29</v>
      </c>
      <c r="M166" s="111">
        <v>0</v>
      </c>
      <c r="N166" s="111">
        <v>0</v>
      </c>
      <c r="O166" s="111">
        <v>2919.53</v>
      </c>
      <c r="P166" s="111">
        <v>0</v>
      </c>
      <c r="Q166" s="111">
        <v>0</v>
      </c>
      <c r="R166" s="111">
        <v>0</v>
      </c>
      <c r="S166" s="111">
        <v>83321.69</v>
      </c>
      <c r="T166" s="111">
        <v>1525.52</v>
      </c>
      <c r="U166" s="111">
        <v>742.88</v>
      </c>
      <c r="V166" s="111">
        <v>0</v>
      </c>
      <c r="W166" s="111">
        <v>1525.52</v>
      </c>
      <c r="X166" s="111">
        <v>302.57</v>
      </c>
      <c r="Y166" s="111">
        <v>0</v>
      </c>
      <c r="Z166" s="111">
        <v>0</v>
      </c>
      <c r="AA166" s="111">
        <v>440.31</v>
      </c>
      <c r="AB166" s="111">
        <v>14.81</v>
      </c>
      <c r="AC166" s="111">
        <v>0</v>
      </c>
      <c r="AD166" s="111">
        <v>0</v>
      </c>
      <c r="AE166" s="111">
        <v>0</v>
      </c>
      <c r="AF166" s="111">
        <v>45.94</v>
      </c>
      <c r="AG166" s="111">
        <v>0</v>
      </c>
      <c r="AH166" s="111">
        <v>87.7</v>
      </c>
      <c r="AI166" s="111">
        <v>234.86</v>
      </c>
      <c r="AJ166" s="111">
        <v>29.62</v>
      </c>
      <c r="AK166" s="111">
        <v>0</v>
      </c>
      <c r="AL166" s="111">
        <v>0</v>
      </c>
      <c r="AM166" s="111">
        <v>45.94</v>
      </c>
      <c r="AN166" s="111">
        <v>0</v>
      </c>
      <c r="AO166" s="111">
        <v>175.4</v>
      </c>
      <c r="AP166" s="111">
        <v>469.72</v>
      </c>
      <c r="AQ166" s="111">
        <v>44.064999999999998</v>
      </c>
      <c r="AR166" s="111">
        <v>0</v>
      </c>
      <c r="AS166" s="111">
        <v>0</v>
      </c>
      <c r="AT166" s="111">
        <v>0</v>
      </c>
      <c r="AU166" s="111">
        <f t="shared" si="2"/>
        <v>5895.6750000000002</v>
      </c>
      <c r="AV166" s="111">
        <v>996.29</v>
      </c>
      <c r="AW166" s="111">
        <v>440.31</v>
      </c>
      <c r="AX166" s="112">
        <v>66</v>
      </c>
      <c r="AY166" s="112">
        <v>300</v>
      </c>
      <c r="AZ166" s="111">
        <v>704133</v>
      </c>
      <c r="BA166" s="111">
        <v>181446.46</v>
      </c>
      <c r="BB166" s="113">
        <v>88</v>
      </c>
      <c r="BC166" s="113">
        <v>40.410315638012499</v>
      </c>
      <c r="BD166" s="113">
        <v>10.7</v>
      </c>
      <c r="BE166" s="113"/>
      <c r="BF166" s="109" t="s">
        <v>412</v>
      </c>
      <c r="BG166" s="106"/>
      <c r="BH166" s="109" t="s">
        <v>570</v>
      </c>
      <c r="BI166" s="109" t="s">
        <v>606</v>
      </c>
      <c r="BJ166" s="109" t="s">
        <v>607</v>
      </c>
      <c r="BK166" s="109" t="s">
        <v>139</v>
      </c>
      <c r="BL166" s="107" t="s">
        <v>11</v>
      </c>
      <c r="BM166" s="113">
        <v>661964.99732610001</v>
      </c>
      <c r="BN166" s="107" t="s">
        <v>339</v>
      </c>
      <c r="BO166" s="113"/>
      <c r="BP166" s="114">
        <v>38121</v>
      </c>
      <c r="BQ166" s="114">
        <v>47246</v>
      </c>
      <c r="BR166" s="113">
        <v>0</v>
      </c>
      <c r="BS166" s="113">
        <v>14.81</v>
      </c>
      <c r="BT166" s="113">
        <v>45.94</v>
      </c>
    </row>
    <row r="167" spans="1:72" s="94" customFormat="1" ht="18.2" customHeight="1" x14ac:dyDescent="0.15">
      <c r="A167" s="97">
        <v>165</v>
      </c>
      <c r="B167" s="98" t="s">
        <v>159</v>
      </c>
      <c r="C167" s="98" t="s">
        <v>411</v>
      </c>
      <c r="D167" s="99">
        <v>45261</v>
      </c>
      <c r="E167" s="100" t="s">
        <v>617</v>
      </c>
      <c r="F167" s="101">
        <v>0</v>
      </c>
      <c r="G167" s="101">
        <v>0</v>
      </c>
      <c r="H167" s="102">
        <v>13639.59</v>
      </c>
      <c r="I167" s="102">
        <v>0</v>
      </c>
      <c r="J167" s="102">
        <v>0</v>
      </c>
      <c r="K167" s="102">
        <v>13639.59</v>
      </c>
      <c r="L167" s="102">
        <v>592.1</v>
      </c>
      <c r="M167" s="102">
        <v>0</v>
      </c>
      <c r="N167" s="102">
        <v>0</v>
      </c>
      <c r="O167" s="102">
        <v>0</v>
      </c>
      <c r="P167" s="102">
        <v>592.1</v>
      </c>
      <c r="Q167" s="102">
        <v>2.4700000000000002</v>
      </c>
      <c r="R167" s="102">
        <v>0</v>
      </c>
      <c r="S167" s="102">
        <v>13045.02</v>
      </c>
      <c r="T167" s="102">
        <v>0</v>
      </c>
      <c r="U167" s="102">
        <v>126.78</v>
      </c>
      <c r="V167" s="102">
        <v>0</v>
      </c>
      <c r="W167" s="102">
        <v>0</v>
      </c>
      <c r="X167" s="102">
        <v>126.78</v>
      </c>
      <c r="Y167" s="102">
        <v>0</v>
      </c>
      <c r="Z167" s="102">
        <v>0</v>
      </c>
      <c r="AA167" s="102">
        <v>0</v>
      </c>
      <c r="AB167" s="102">
        <v>0</v>
      </c>
      <c r="AC167" s="102">
        <v>0</v>
      </c>
      <c r="AD167" s="102">
        <v>0</v>
      </c>
      <c r="AE167" s="102">
        <v>0</v>
      </c>
      <c r="AF167" s="102">
        <v>0</v>
      </c>
      <c r="AG167" s="102">
        <v>0</v>
      </c>
      <c r="AH167" s="102">
        <v>0</v>
      </c>
      <c r="AI167" s="102">
        <v>0</v>
      </c>
      <c r="AJ167" s="102">
        <v>6.12</v>
      </c>
      <c r="AK167" s="102">
        <v>0</v>
      </c>
      <c r="AL167" s="102">
        <v>0</v>
      </c>
      <c r="AM167" s="102">
        <v>0</v>
      </c>
      <c r="AN167" s="102">
        <v>0</v>
      </c>
      <c r="AO167" s="102">
        <v>36.25</v>
      </c>
      <c r="AP167" s="102">
        <v>103.93</v>
      </c>
      <c r="AQ167" s="102">
        <v>7476.6980000000003</v>
      </c>
      <c r="AR167" s="102">
        <v>0</v>
      </c>
      <c r="AS167" s="102">
        <v>0</v>
      </c>
      <c r="AT167" s="102">
        <v>0</v>
      </c>
      <c r="AU167" s="102">
        <f t="shared" si="2"/>
        <v>8344.348</v>
      </c>
      <c r="AV167" s="102">
        <v>0</v>
      </c>
      <c r="AW167" s="102">
        <v>0</v>
      </c>
      <c r="AX167" s="103">
        <v>23</v>
      </c>
      <c r="AY167" s="103">
        <v>300</v>
      </c>
      <c r="AZ167" s="102">
        <v>409929.96</v>
      </c>
      <c r="BA167" s="102">
        <v>75000</v>
      </c>
      <c r="BB167" s="104">
        <v>63</v>
      </c>
      <c r="BC167" s="104">
        <v>10.9578168</v>
      </c>
      <c r="BD167" s="104">
        <v>10.7</v>
      </c>
      <c r="BE167" s="104"/>
      <c r="BF167" s="100" t="s">
        <v>412</v>
      </c>
      <c r="BG167" s="97"/>
      <c r="BH167" s="100" t="s">
        <v>161</v>
      </c>
      <c r="BI167" s="100" t="s">
        <v>594</v>
      </c>
      <c r="BJ167" s="100" t="s">
        <v>595</v>
      </c>
      <c r="BK167" s="100" t="s">
        <v>139</v>
      </c>
      <c r="BL167" s="98" t="s">
        <v>11</v>
      </c>
      <c r="BM167" s="104">
        <v>103638.63994379999</v>
      </c>
      <c r="BN167" s="98" t="s">
        <v>339</v>
      </c>
      <c r="BO167" s="104"/>
      <c r="BP167" s="105">
        <v>38121</v>
      </c>
      <c r="BQ167" s="105">
        <v>47246</v>
      </c>
      <c r="BR167" s="104">
        <v>146.30000000000001</v>
      </c>
      <c r="BS167" s="104">
        <v>6.12</v>
      </c>
      <c r="BT167" s="104">
        <v>0</v>
      </c>
    </row>
    <row r="168" spans="1:72" s="94" customFormat="1" ht="18.2" customHeight="1" x14ac:dyDescent="0.15">
      <c r="A168" s="106">
        <v>166</v>
      </c>
      <c r="B168" s="107" t="s">
        <v>159</v>
      </c>
      <c r="C168" s="107" t="s">
        <v>411</v>
      </c>
      <c r="D168" s="108">
        <v>45261</v>
      </c>
      <c r="E168" s="109" t="s">
        <v>618</v>
      </c>
      <c r="F168" s="110">
        <v>0</v>
      </c>
      <c r="G168" s="110">
        <v>0</v>
      </c>
      <c r="H168" s="111">
        <v>41238.050000000003</v>
      </c>
      <c r="I168" s="111">
        <v>0</v>
      </c>
      <c r="J168" s="111">
        <v>0</v>
      </c>
      <c r="K168" s="111">
        <v>41238.050000000003</v>
      </c>
      <c r="L168" s="111">
        <v>744.01</v>
      </c>
      <c r="M168" s="111">
        <v>0</v>
      </c>
      <c r="N168" s="111">
        <v>0</v>
      </c>
      <c r="O168" s="111">
        <v>0</v>
      </c>
      <c r="P168" s="111">
        <v>744.01</v>
      </c>
      <c r="Q168" s="111">
        <v>3.55</v>
      </c>
      <c r="R168" s="111">
        <v>0</v>
      </c>
      <c r="S168" s="111">
        <v>40490.49</v>
      </c>
      <c r="T168" s="111">
        <v>0</v>
      </c>
      <c r="U168" s="111">
        <v>367.67</v>
      </c>
      <c r="V168" s="111">
        <v>0</v>
      </c>
      <c r="W168" s="111">
        <v>0</v>
      </c>
      <c r="X168" s="111">
        <v>367.67</v>
      </c>
      <c r="Y168" s="111">
        <v>0</v>
      </c>
      <c r="Z168" s="111">
        <v>0</v>
      </c>
      <c r="AA168" s="111">
        <v>0</v>
      </c>
      <c r="AB168" s="111">
        <v>9.4700000000000006</v>
      </c>
      <c r="AC168" s="111">
        <v>0</v>
      </c>
      <c r="AD168" s="111">
        <v>0</v>
      </c>
      <c r="AE168" s="111">
        <v>0</v>
      </c>
      <c r="AF168" s="111">
        <v>0</v>
      </c>
      <c r="AG168" s="111">
        <v>0</v>
      </c>
      <c r="AH168" s="111">
        <v>56.06</v>
      </c>
      <c r="AI168" s="111">
        <v>149.66999999999999</v>
      </c>
      <c r="AJ168" s="111">
        <v>0</v>
      </c>
      <c r="AK168" s="111">
        <v>0</v>
      </c>
      <c r="AL168" s="111">
        <v>0</v>
      </c>
      <c r="AM168" s="111">
        <v>0</v>
      </c>
      <c r="AN168" s="111">
        <v>0</v>
      </c>
      <c r="AO168" s="111">
        <v>0</v>
      </c>
      <c r="AP168" s="111">
        <v>0</v>
      </c>
      <c r="AQ168" s="111">
        <v>0</v>
      </c>
      <c r="AR168" s="111">
        <v>0</v>
      </c>
      <c r="AS168" s="111">
        <v>3.7759999999999998E-3</v>
      </c>
      <c r="AT168" s="111">
        <v>0</v>
      </c>
      <c r="AU168" s="111">
        <f t="shared" si="2"/>
        <v>1330.426224</v>
      </c>
      <c r="AV168" s="111">
        <v>0</v>
      </c>
      <c r="AW168" s="111">
        <v>0</v>
      </c>
      <c r="AX168" s="112">
        <v>53</v>
      </c>
      <c r="AY168" s="112">
        <v>300</v>
      </c>
      <c r="AZ168" s="111">
        <v>440814.38</v>
      </c>
      <c r="BA168" s="111">
        <v>115981.2</v>
      </c>
      <c r="BB168" s="113">
        <v>90</v>
      </c>
      <c r="BC168" s="113">
        <v>31.4201275723997</v>
      </c>
      <c r="BD168" s="113">
        <v>10.7</v>
      </c>
      <c r="BE168" s="113"/>
      <c r="BF168" s="109" t="s">
        <v>412</v>
      </c>
      <c r="BG168" s="106"/>
      <c r="BH168" s="109" t="s">
        <v>488</v>
      </c>
      <c r="BI168" s="109" t="s">
        <v>451</v>
      </c>
      <c r="BJ168" s="109" t="s">
        <v>619</v>
      </c>
      <c r="BK168" s="109" t="s">
        <v>139</v>
      </c>
      <c r="BL168" s="107" t="s">
        <v>11</v>
      </c>
      <c r="BM168" s="113">
        <v>321684.39099809999</v>
      </c>
      <c r="BN168" s="107" t="s">
        <v>339</v>
      </c>
      <c r="BO168" s="113"/>
      <c r="BP168" s="114">
        <v>38128</v>
      </c>
      <c r="BQ168" s="114">
        <v>47253</v>
      </c>
      <c r="BR168" s="113">
        <v>0</v>
      </c>
      <c r="BS168" s="113">
        <v>9.4700000000000006</v>
      </c>
      <c r="BT168" s="113">
        <v>0</v>
      </c>
    </row>
    <row r="169" spans="1:72" s="94" customFormat="1" ht="18.2" customHeight="1" x14ac:dyDescent="0.15">
      <c r="A169" s="97">
        <v>167</v>
      </c>
      <c r="B169" s="98" t="s">
        <v>159</v>
      </c>
      <c r="C169" s="98" t="s">
        <v>411</v>
      </c>
      <c r="D169" s="99">
        <v>45261</v>
      </c>
      <c r="E169" s="100" t="s">
        <v>620</v>
      </c>
      <c r="F169" s="101">
        <v>1</v>
      </c>
      <c r="G169" s="101">
        <v>1</v>
      </c>
      <c r="H169" s="102">
        <v>3435.94</v>
      </c>
      <c r="I169" s="102">
        <v>1315.43</v>
      </c>
      <c r="J169" s="102">
        <v>0</v>
      </c>
      <c r="K169" s="102">
        <v>4751.37</v>
      </c>
      <c r="L169" s="102">
        <v>665.92</v>
      </c>
      <c r="M169" s="102">
        <v>0</v>
      </c>
      <c r="N169" s="102">
        <v>0</v>
      </c>
      <c r="O169" s="102">
        <v>655</v>
      </c>
      <c r="P169" s="102">
        <v>0</v>
      </c>
      <c r="Q169" s="102">
        <v>0</v>
      </c>
      <c r="R169" s="102">
        <v>0</v>
      </c>
      <c r="S169" s="102">
        <v>4096.37</v>
      </c>
      <c r="T169" s="102">
        <v>73.349999999999994</v>
      </c>
      <c r="U169" s="102">
        <v>28.47</v>
      </c>
      <c r="V169" s="102">
        <v>0</v>
      </c>
      <c r="W169" s="102">
        <v>39.39</v>
      </c>
      <c r="X169" s="102">
        <v>0</v>
      </c>
      <c r="Y169" s="102">
        <v>0</v>
      </c>
      <c r="Z169" s="102">
        <v>0</v>
      </c>
      <c r="AA169" s="102">
        <v>62.43</v>
      </c>
      <c r="AB169" s="102">
        <v>0</v>
      </c>
      <c r="AC169" s="102">
        <v>0</v>
      </c>
      <c r="AD169" s="102">
        <v>0</v>
      </c>
      <c r="AE169" s="102">
        <v>0</v>
      </c>
      <c r="AF169" s="102">
        <v>0</v>
      </c>
      <c r="AG169" s="102">
        <v>0</v>
      </c>
      <c r="AH169" s="102">
        <v>0</v>
      </c>
      <c r="AI169" s="102">
        <v>0</v>
      </c>
      <c r="AJ169" s="102">
        <v>35.1</v>
      </c>
      <c r="AK169" s="102">
        <v>0</v>
      </c>
      <c r="AL169" s="102">
        <v>0</v>
      </c>
      <c r="AM169" s="102">
        <v>45.82</v>
      </c>
      <c r="AN169" s="102">
        <v>0</v>
      </c>
      <c r="AO169" s="102">
        <v>31.73</v>
      </c>
      <c r="AP169" s="102">
        <v>47.51</v>
      </c>
      <c r="AQ169" s="102">
        <v>0</v>
      </c>
      <c r="AR169" s="102">
        <v>0</v>
      </c>
      <c r="AS169" s="102">
        <v>2.5170000000000001E-3</v>
      </c>
      <c r="AT169" s="102">
        <v>0</v>
      </c>
      <c r="AU169" s="102">
        <f t="shared" si="2"/>
        <v>854.54748299999994</v>
      </c>
      <c r="AV169" s="102">
        <v>1326.35</v>
      </c>
      <c r="AW169" s="102">
        <v>62.43</v>
      </c>
      <c r="AX169" s="103">
        <v>6</v>
      </c>
      <c r="AY169" s="103">
        <v>240</v>
      </c>
      <c r="AZ169" s="102">
        <v>274364.28999999998</v>
      </c>
      <c r="BA169" s="102">
        <v>72153.789999999994</v>
      </c>
      <c r="BB169" s="104">
        <v>90</v>
      </c>
      <c r="BC169" s="104">
        <v>5.1095486460239998</v>
      </c>
      <c r="BD169" s="104">
        <v>9.9600000000000009</v>
      </c>
      <c r="BE169" s="104"/>
      <c r="BF169" s="100" t="s">
        <v>577</v>
      </c>
      <c r="BG169" s="97"/>
      <c r="BH169" s="100" t="s">
        <v>621</v>
      </c>
      <c r="BI169" s="100" t="s">
        <v>622</v>
      </c>
      <c r="BJ169" s="100" t="s">
        <v>623</v>
      </c>
      <c r="BK169" s="100" t="s">
        <v>434</v>
      </c>
      <c r="BL169" s="98" t="s">
        <v>11</v>
      </c>
      <c r="BM169" s="104">
        <v>32544.389775299998</v>
      </c>
      <c r="BN169" s="98" t="s">
        <v>339</v>
      </c>
      <c r="BO169" s="104"/>
      <c r="BP169" s="105">
        <v>38131</v>
      </c>
      <c r="BQ169" s="105">
        <v>45431</v>
      </c>
      <c r="BR169" s="104">
        <v>318.75</v>
      </c>
      <c r="BS169" s="104">
        <v>35.1</v>
      </c>
      <c r="BT169" s="104">
        <v>45.82</v>
      </c>
    </row>
    <row r="170" spans="1:72" s="94" customFormat="1" ht="18.2" customHeight="1" x14ac:dyDescent="0.15">
      <c r="A170" s="106">
        <v>168</v>
      </c>
      <c r="B170" s="107" t="s">
        <v>159</v>
      </c>
      <c r="C170" s="107" t="s">
        <v>411</v>
      </c>
      <c r="D170" s="108">
        <v>45261</v>
      </c>
      <c r="E170" s="109" t="s">
        <v>624</v>
      </c>
      <c r="F170" s="110">
        <v>3</v>
      </c>
      <c r="G170" s="110">
        <v>4</v>
      </c>
      <c r="H170" s="111">
        <v>50783.48</v>
      </c>
      <c r="I170" s="111">
        <v>4147.57</v>
      </c>
      <c r="J170" s="111">
        <v>0</v>
      </c>
      <c r="K170" s="111">
        <v>54931.05</v>
      </c>
      <c r="L170" s="111">
        <v>1022.39</v>
      </c>
      <c r="M170" s="111">
        <v>0</v>
      </c>
      <c r="N170" s="111">
        <v>0</v>
      </c>
      <c r="O170" s="111">
        <v>1893.56</v>
      </c>
      <c r="P170" s="111">
        <v>0</v>
      </c>
      <c r="Q170" s="111">
        <v>0</v>
      </c>
      <c r="R170" s="111">
        <v>0</v>
      </c>
      <c r="S170" s="111">
        <v>53037.49</v>
      </c>
      <c r="T170" s="111">
        <v>1909.17</v>
      </c>
      <c r="U170" s="111">
        <v>452.74</v>
      </c>
      <c r="V170" s="111">
        <v>0</v>
      </c>
      <c r="W170" s="111">
        <v>968.02</v>
      </c>
      <c r="X170" s="111">
        <v>0</v>
      </c>
      <c r="Y170" s="111">
        <v>0</v>
      </c>
      <c r="Z170" s="111">
        <v>0</v>
      </c>
      <c r="AA170" s="111">
        <v>1393.89</v>
      </c>
      <c r="AB170" s="111">
        <v>0</v>
      </c>
      <c r="AC170" s="111">
        <v>0</v>
      </c>
      <c r="AD170" s="111">
        <v>0</v>
      </c>
      <c r="AE170" s="111">
        <v>0</v>
      </c>
      <c r="AF170" s="111">
        <v>0</v>
      </c>
      <c r="AG170" s="111">
        <v>0</v>
      </c>
      <c r="AH170" s="111">
        <v>0</v>
      </c>
      <c r="AI170" s="111">
        <v>0</v>
      </c>
      <c r="AJ170" s="111">
        <v>25.14</v>
      </c>
      <c r="AK170" s="111">
        <v>0</v>
      </c>
      <c r="AL170" s="111">
        <v>0</v>
      </c>
      <c r="AM170" s="111">
        <v>118.34</v>
      </c>
      <c r="AN170" s="111">
        <v>0</v>
      </c>
      <c r="AO170" s="111">
        <v>148.78</v>
      </c>
      <c r="AP170" s="111">
        <v>396.62</v>
      </c>
      <c r="AQ170" s="111">
        <v>0</v>
      </c>
      <c r="AR170" s="111">
        <v>0</v>
      </c>
      <c r="AS170" s="111">
        <v>5.0350000000000004E-3</v>
      </c>
      <c r="AT170" s="111">
        <v>0</v>
      </c>
      <c r="AU170" s="111">
        <f t="shared" si="2"/>
        <v>3550.4549649999999</v>
      </c>
      <c r="AV170" s="111">
        <v>3276.4</v>
      </c>
      <c r="AW170" s="111">
        <v>1393.89</v>
      </c>
      <c r="AX170" s="112">
        <v>55</v>
      </c>
      <c r="AY170" s="112">
        <v>300</v>
      </c>
      <c r="AZ170" s="111">
        <v>583107.43000000005</v>
      </c>
      <c r="BA170" s="111">
        <v>153900</v>
      </c>
      <c r="BB170" s="113">
        <v>90</v>
      </c>
      <c r="BC170" s="113">
        <v>31.0160760233918</v>
      </c>
      <c r="BD170" s="113">
        <v>10.7</v>
      </c>
      <c r="BE170" s="113"/>
      <c r="BF170" s="109" t="s">
        <v>412</v>
      </c>
      <c r="BG170" s="106"/>
      <c r="BH170" s="109" t="s">
        <v>450</v>
      </c>
      <c r="BI170" s="109" t="s">
        <v>335</v>
      </c>
      <c r="BJ170" s="109" t="s">
        <v>625</v>
      </c>
      <c r="BK170" s="109" t="s">
        <v>434</v>
      </c>
      <c r="BL170" s="107" t="s">
        <v>11</v>
      </c>
      <c r="BM170" s="113">
        <v>421366.41642810003</v>
      </c>
      <c r="BN170" s="107" t="s">
        <v>339</v>
      </c>
      <c r="BO170" s="113"/>
      <c r="BP170" s="114">
        <v>38148</v>
      </c>
      <c r="BQ170" s="114">
        <v>47273</v>
      </c>
      <c r="BR170" s="113">
        <v>974.15</v>
      </c>
      <c r="BS170" s="113">
        <v>12.57</v>
      </c>
      <c r="BT170" s="113">
        <v>59.17</v>
      </c>
    </row>
    <row r="171" spans="1:72" s="94" customFormat="1" ht="18.2" customHeight="1" x14ac:dyDescent="0.15">
      <c r="A171" s="97">
        <v>169</v>
      </c>
      <c r="B171" s="98" t="s">
        <v>159</v>
      </c>
      <c r="C171" s="98" t="s">
        <v>411</v>
      </c>
      <c r="D171" s="99">
        <v>45261</v>
      </c>
      <c r="E171" s="100" t="s">
        <v>238</v>
      </c>
      <c r="F171" s="101">
        <v>155</v>
      </c>
      <c r="G171" s="101">
        <v>154</v>
      </c>
      <c r="H171" s="102">
        <v>107256.18</v>
      </c>
      <c r="I171" s="102">
        <v>98626.44</v>
      </c>
      <c r="J171" s="102">
        <v>0</v>
      </c>
      <c r="K171" s="102">
        <v>205882.62</v>
      </c>
      <c r="L171" s="102">
        <v>1176.8699999999999</v>
      </c>
      <c r="M171" s="102">
        <v>0</v>
      </c>
      <c r="N171" s="102">
        <v>0</v>
      </c>
      <c r="O171" s="102">
        <v>0</v>
      </c>
      <c r="P171" s="102">
        <v>0</v>
      </c>
      <c r="Q171" s="102">
        <v>0</v>
      </c>
      <c r="R171" s="102">
        <v>0</v>
      </c>
      <c r="S171" s="102">
        <v>205882.62</v>
      </c>
      <c r="T171" s="102">
        <v>230324.43</v>
      </c>
      <c r="U171" s="102">
        <v>956.28</v>
      </c>
      <c r="V171" s="102">
        <v>0</v>
      </c>
      <c r="W171" s="102">
        <v>0</v>
      </c>
      <c r="X171" s="102">
        <v>0</v>
      </c>
      <c r="Y171" s="102">
        <v>0</v>
      </c>
      <c r="Z171" s="102">
        <v>0</v>
      </c>
      <c r="AA171" s="102">
        <v>231280.71</v>
      </c>
      <c r="AB171" s="102">
        <v>0</v>
      </c>
      <c r="AC171" s="102">
        <v>0</v>
      </c>
      <c r="AD171" s="102">
        <v>0</v>
      </c>
      <c r="AE171" s="102">
        <v>0</v>
      </c>
      <c r="AF171" s="102">
        <v>0</v>
      </c>
      <c r="AG171" s="102">
        <v>0</v>
      </c>
      <c r="AH171" s="102">
        <v>0</v>
      </c>
      <c r="AI171" s="102">
        <v>0</v>
      </c>
      <c r="AJ171" s="102">
        <v>0</v>
      </c>
      <c r="AK171" s="102">
        <v>0</v>
      </c>
      <c r="AL171" s="102">
        <v>0</v>
      </c>
      <c r="AM171" s="102">
        <v>0</v>
      </c>
      <c r="AN171" s="102">
        <v>0</v>
      </c>
      <c r="AO171" s="102">
        <v>0</v>
      </c>
      <c r="AP171" s="102">
        <v>0</v>
      </c>
      <c r="AQ171" s="102">
        <v>83955.447</v>
      </c>
      <c r="AR171" s="102">
        <v>0</v>
      </c>
      <c r="AS171" s="102">
        <v>0</v>
      </c>
      <c r="AT171" s="102">
        <v>0</v>
      </c>
      <c r="AU171" s="102">
        <f t="shared" si="2"/>
        <v>83955.447</v>
      </c>
      <c r="AV171" s="102">
        <v>99803.31</v>
      </c>
      <c r="AW171" s="102">
        <v>231280.71</v>
      </c>
      <c r="AX171" s="103">
        <v>67</v>
      </c>
      <c r="AY171" s="103">
        <v>300</v>
      </c>
      <c r="AZ171" s="102">
        <v>968577.39</v>
      </c>
      <c r="BA171" s="102">
        <v>222550</v>
      </c>
      <c r="BB171" s="104">
        <v>78</v>
      </c>
      <c r="BC171" s="104">
        <v>72.158366030105597</v>
      </c>
      <c r="BD171" s="104">
        <v>10.7</v>
      </c>
      <c r="BE171" s="104"/>
      <c r="BF171" s="100" t="s">
        <v>412</v>
      </c>
      <c r="BG171" s="97"/>
      <c r="BH171" s="100" t="s">
        <v>161</v>
      </c>
      <c r="BI171" s="100" t="s">
        <v>594</v>
      </c>
      <c r="BJ171" s="100" t="s">
        <v>626</v>
      </c>
      <c r="BK171" s="100" t="s">
        <v>416</v>
      </c>
      <c r="BL171" s="98" t="s">
        <v>11</v>
      </c>
      <c r="BM171" s="104">
        <v>1635673.5922878</v>
      </c>
      <c r="BN171" s="98" t="s">
        <v>339</v>
      </c>
      <c r="BO171" s="104"/>
      <c r="BP171" s="105">
        <v>38149</v>
      </c>
      <c r="BQ171" s="105">
        <v>47274</v>
      </c>
      <c r="BR171" s="104">
        <v>74699</v>
      </c>
      <c r="BS171" s="104">
        <v>18.18</v>
      </c>
      <c r="BT171" s="104">
        <v>46.05</v>
      </c>
    </row>
    <row r="172" spans="1:72" s="94" customFormat="1" ht="18.2" customHeight="1" x14ac:dyDescent="0.15">
      <c r="A172" s="106">
        <v>170</v>
      </c>
      <c r="B172" s="107" t="s">
        <v>159</v>
      </c>
      <c r="C172" s="107" t="s">
        <v>411</v>
      </c>
      <c r="D172" s="108">
        <v>45261</v>
      </c>
      <c r="E172" s="109" t="s">
        <v>239</v>
      </c>
      <c r="F172" s="110">
        <v>196</v>
      </c>
      <c r="G172" s="110">
        <v>195</v>
      </c>
      <c r="H172" s="111">
        <v>22977.06</v>
      </c>
      <c r="I172" s="111">
        <v>24848.37</v>
      </c>
      <c r="J172" s="111">
        <v>0</v>
      </c>
      <c r="K172" s="111">
        <v>47825.43</v>
      </c>
      <c r="L172" s="111">
        <v>257.72000000000003</v>
      </c>
      <c r="M172" s="111">
        <v>0</v>
      </c>
      <c r="N172" s="111">
        <v>0</v>
      </c>
      <c r="O172" s="111">
        <v>0</v>
      </c>
      <c r="P172" s="111">
        <v>0</v>
      </c>
      <c r="Q172" s="111">
        <v>0</v>
      </c>
      <c r="R172" s="111">
        <v>0</v>
      </c>
      <c r="S172" s="111">
        <v>47825.43</v>
      </c>
      <c r="T172" s="111">
        <v>62984.39</v>
      </c>
      <c r="U172" s="111">
        <v>190.69</v>
      </c>
      <c r="V172" s="111">
        <v>0</v>
      </c>
      <c r="W172" s="111">
        <v>0</v>
      </c>
      <c r="X172" s="111">
        <v>0</v>
      </c>
      <c r="Y172" s="111">
        <v>0</v>
      </c>
      <c r="Z172" s="111">
        <v>0</v>
      </c>
      <c r="AA172" s="111">
        <v>63175.08</v>
      </c>
      <c r="AB172" s="111">
        <v>0</v>
      </c>
      <c r="AC172" s="111">
        <v>0</v>
      </c>
      <c r="AD172" s="111">
        <v>0</v>
      </c>
      <c r="AE172" s="111">
        <v>0</v>
      </c>
      <c r="AF172" s="111">
        <v>0</v>
      </c>
      <c r="AG172" s="111">
        <v>0</v>
      </c>
      <c r="AH172" s="111">
        <v>0</v>
      </c>
      <c r="AI172" s="111">
        <v>0</v>
      </c>
      <c r="AJ172" s="111">
        <v>0</v>
      </c>
      <c r="AK172" s="111">
        <v>0</v>
      </c>
      <c r="AL172" s="111">
        <v>0</v>
      </c>
      <c r="AM172" s="111">
        <v>0</v>
      </c>
      <c r="AN172" s="111">
        <v>0</v>
      </c>
      <c r="AO172" s="111">
        <v>0</v>
      </c>
      <c r="AP172" s="111">
        <v>0</v>
      </c>
      <c r="AQ172" s="111">
        <v>0</v>
      </c>
      <c r="AR172" s="111">
        <v>0</v>
      </c>
      <c r="AS172" s="111">
        <v>0</v>
      </c>
      <c r="AT172" s="111">
        <v>0</v>
      </c>
      <c r="AU172" s="111">
        <f t="shared" si="2"/>
        <v>0</v>
      </c>
      <c r="AV172" s="111">
        <v>25106.09</v>
      </c>
      <c r="AW172" s="111">
        <v>63175.08</v>
      </c>
      <c r="AX172" s="112">
        <v>67</v>
      </c>
      <c r="AY172" s="112">
        <v>300</v>
      </c>
      <c r="AZ172" s="111">
        <v>187564.52</v>
      </c>
      <c r="BA172" s="111">
        <v>49500</v>
      </c>
      <c r="BB172" s="113">
        <v>90</v>
      </c>
      <c r="BC172" s="113">
        <v>86.955327272727303</v>
      </c>
      <c r="BD172" s="113">
        <v>9.9600000000000009</v>
      </c>
      <c r="BE172" s="113"/>
      <c r="BF172" s="109" t="s">
        <v>577</v>
      </c>
      <c r="BG172" s="106"/>
      <c r="BH172" s="109" t="s">
        <v>627</v>
      </c>
      <c r="BI172" s="109" t="s">
        <v>628</v>
      </c>
      <c r="BJ172" s="109" t="s">
        <v>629</v>
      </c>
      <c r="BK172" s="109" t="s">
        <v>416</v>
      </c>
      <c r="BL172" s="107" t="s">
        <v>11</v>
      </c>
      <c r="BM172" s="113">
        <v>379958.21546670003</v>
      </c>
      <c r="BN172" s="107" t="s">
        <v>339</v>
      </c>
      <c r="BO172" s="113"/>
      <c r="BP172" s="114">
        <v>38155</v>
      </c>
      <c r="BQ172" s="114">
        <v>47280</v>
      </c>
      <c r="BR172" s="113">
        <v>35973.86</v>
      </c>
      <c r="BS172" s="113">
        <v>37.15</v>
      </c>
      <c r="BT172" s="113">
        <v>46</v>
      </c>
    </row>
    <row r="173" spans="1:72" s="94" customFormat="1" ht="18.2" customHeight="1" x14ac:dyDescent="0.15">
      <c r="A173" s="97">
        <v>171</v>
      </c>
      <c r="B173" s="98" t="s">
        <v>159</v>
      </c>
      <c r="C173" s="98" t="s">
        <v>411</v>
      </c>
      <c r="D173" s="99">
        <v>45261</v>
      </c>
      <c r="E173" s="100" t="s">
        <v>240</v>
      </c>
      <c r="F173" s="101">
        <v>7</v>
      </c>
      <c r="G173" s="101">
        <v>6</v>
      </c>
      <c r="H173" s="102">
        <v>2650.57</v>
      </c>
      <c r="I173" s="102">
        <v>3070.59</v>
      </c>
      <c r="J173" s="102">
        <v>0</v>
      </c>
      <c r="K173" s="102">
        <v>5721.16</v>
      </c>
      <c r="L173" s="102">
        <v>454.4</v>
      </c>
      <c r="M173" s="102">
        <v>0</v>
      </c>
      <c r="N173" s="102">
        <v>0</v>
      </c>
      <c r="O173" s="102">
        <v>311.51</v>
      </c>
      <c r="P173" s="102">
        <v>0</v>
      </c>
      <c r="Q173" s="102">
        <v>0</v>
      </c>
      <c r="R173" s="102">
        <v>0</v>
      </c>
      <c r="S173" s="102">
        <v>5409.65</v>
      </c>
      <c r="T173" s="102">
        <v>260.42</v>
      </c>
      <c r="U173" s="102">
        <v>21.97</v>
      </c>
      <c r="V173" s="102">
        <v>0</v>
      </c>
      <c r="W173" s="102">
        <v>47.52</v>
      </c>
      <c r="X173" s="102">
        <v>0</v>
      </c>
      <c r="Y173" s="102">
        <v>0</v>
      </c>
      <c r="Z173" s="102">
        <v>0</v>
      </c>
      <c r="AA173" s="102">
        <v>234.87</v>
      </c>
      <c r="AB173" s="102">
        <v>0</v>
      </c>
      <c r="AC173" s="102">
        <v>0</v>
      </c>
      <c r="AD173" s="102">
        <v>0</v>
      </c>
      <c r="AE173" s="102">
        <v>0</v>
      </c>
      <c r="AF173" s="102">
        <v>0</v>
      </c>
      <c r="AG173" s="102">
        <v>0</v>
      </c>
      <c r="AH173" s="102">
        <v>0</v>
      </c>
      <c r="AI173" s="102">
        <v>0</v>
      </c>
      <c r="AJ173" s="102">
        <v>38.31</v>
      </c>
      <c r="AK173" s="102">
        <v>0</v>
      </c>
      <c r="AL173" s="102">
        <v>0</v>
      </c>
      <c r="AM173" s="102">
        <v>41.42</v>
      </c>
      <c r="AN173" s="102">
        <v>0</v>
      </c>
      <c r="AO173" s="102">
        <v>22.39</v>
      </c>
      <c r="AP173" s="102">
        <v>63.95</v>
      </c>
      <c r="AQ173" s="102">
        <v>0</v>
      </c>
      <c r="AR173" s="102">
        <v>0</v>
      </c>
      <c r="AS173" s="102">
        <v>1.2589999999999999E-3</v>
      </c>
      <c r="AT173" s="102">
        <v>0</v>
      </c>
      <c r="AU173" s="102">
        <f t="shared" si="2"/>
        <v>525.09874100000002</v>
      </c>
      <c r="AV173" s="102">
        <v>3213.48</v>
      </c>
      <c r="AW173" s="102">
        <v>234.87</v>
      </c>
      <c r="AX173" s="103">
        <v>7</v>
      </c>
      <c r="AY173" s="103">
        <v>240</v>
      </c>
      <c r="AZ173" s="102">
        <v>187564.52</v>
      </c>
      <c r="BA173" s="102">
        <v>49500</v>
      </c>
      <c r="BB173" s="104">
        <v>90</v>
      </c>
      <c r="BC173" s="104">
        <v>9.8357272727272704</v>
      </c>
      <c r="BD173" s="104">
        <v>9.9600000000000009</v>
      </c>
      <c r="BE173" s="104"/>
      <c r="BF173" s="100" t="s">
        <v>577</v>
      </c>
      <c r="BG173" s="97"/>
      <c r="BH173" s="100" t="s">
        <v>627</v>
      </c>
      <c r="BI173" s="100" t="s">
        <v>628</v>
      </c>
      <c r="BJ173" s="100" t="s">
        <v>629</v>
      </c>
      <c r="BK173" s="100" t="s">
        <v>416</v>
      </c>
      <c r="BL173" s="98" t="s">
        <v>11</v>
      </c>
      <c r="BM173" s="104">
        <v>42977.992258500002</v>
      </c>
      <c r="BN173" s="98" t="s">
        <v>339</v>
      </c>
      <c r="BO173" s="104"/>
      <c r="BP173" s="105">
        <v>38155</v>
      </c>
      <c r="BQ173" s="105">
        <v>45455</v>
      </c>
      <c r="BR173" s="104">
        <v>1148.25</v>
      </c>
      <c r="BS173" s="104">
        <v>38.31</v>
      </c>
      <c r="BT173" s="104">
        <v>45.95</v>
      </c>
    </row>
    <row r="174" spans="1:72" s="94" customFormat="1" ht="18.2" customHeight="1" x14ac:dyDescent="0.15">
      <c r="A174" s="106">
        <v>172</v>
      </c>
      <c r="B174" s="107" t="s">
        <v>159</v>
      </c>
      <c r="C174" s="107" t="s">
        <v>411</v>
      </c>
      <c r="D174" s="108">
        <v>45261</v>
      </c>
      <c r="E174" s="109" t="s">
        <v>630</v>
      </c>
      <c r="F174" s="110">
        <v>0</v>
      </c>
      <c r="G174" s="110">
        <v>0</v>
      </c>
      <c r="H174" s="111">
        <v>4030.61</v>
      </c>
      <c r="I174" s="111">
        <v>0</v>
      </c>
      <c r="J174" s="111">
        <v>0</v>
      </c>
      <c r="K174" s="111">
        <v>4030.61</v>
      </c>
      <c r="L174" s="111">
        <v>651.95000000000005</v>
      </c>
      <c r="M174" s="111">
        <v>0</v>
      </c>
      <c r="N174" s="111">
        <v>0</v>
      </c>
      <c r="O174" s="111">
        <v>0</v>
      </c>
      <c r="P174" s="111">
        <v>651.95000000000005</v>
      </c>
      <c r="Q174" s="111">
        <v>0</v>
      </c>
      <c r="R174" s="111">
        <v>0</v>
      </c>
      <c r="S174" s="111">
        <v>3378.66</v>
      </c>
      <c r="T174" s="111">
        <v>0</v>
      </c>
      <c r="U174" s="111">
        <v>38.78</v>
      </c>
      <c r="V174" s="111">
        <v>0</v>
      </c>
      <c r="W174" s="111">
        <v>0</v>
      </c>
      <c r="X174" s="111">
        <v>38.78</v>
      </c>
      <c r="Y174" s="111">
        <v>0</v>
      </c>
      <c r="Z174" s="111">
        <v>0</v>
      </c>
      <c r="AA174" s="111">
        <v>0</v>
      </c>
      <c r="AB174" s="111">
        <v>0</v>
      </c>
      <c r="AC174" s="111">
        <v>0</v>
      </c>
      <c r="AD174" s="111">
        <v>0</v>
      </c>
      <c r="AE174" s="111">
        <v>0</v>
      </c>
      <c r="AF174" s="111">
        <v>0</v>
      </c>
      <c r="AG174" s="111">
        <v>0</v>
      </c>
      <c r="AH174" s="111">
        <v>0</v>
      </c>
      <c r="AI174" s="111">
        <v>0</v>
      </c>
      <c r="AJ174" s="111">
        <v>34.9</v>
      </c>
      <c r="AK174" s="111">
        <v>0</v>
      </c>
      <c r="AL174" s="111">
        <v>0</v>
      </c>
      <c r="AM174" s="111">
        <v>0</v>
      </c>
      <c r="AN174" s="111">
        <v>0</v>
      </c>
      <c r="AO174" s="111">
        <v>31.29</v>
      </c>
      <c r="AP174" s="111">
        <v>92.55</v>
      </c>
      <c r="AQ174" s="111">
        <v>0.13500000000000001</v>
      </c>
      <c r="AR174" s="111">
        <v>0</v>
      </c>
      <c r="AS174" s="111">
        <v>0</v>
      </c>
      <c r="AT174" s="111">
        <v>0</v>
      </c>
      <c r="AU174" s="111">
        <f t="shared" si="2"/>
        <v>849.60500000000002</v>
      </c>
      <c r="AV174" s="111">
        <v>0</v>
      </c>
      <c r="AW174" s="111">
        <v>0</v>
      </c>
      <c r="AX174" s="112">
        <v>7</v>
      </c>
      <c r="AY174" s="112">
        <v>240</v>
      </c>
      <c r="AZ174" s="111">
        <v>271975</v>
      </c>
      <c r="BA174" s="111">
        <v>71773.350000000006</v>
      </c>
      <c r="BB174" s="113">
        <v>90</v>
      </c>
      <c r="BC174" s="113">
        <v>4.2366616578437499</v>
      </c>
      <c r="BD174" s="113">
        <v>9.9600000000000009</v>
      </c>
      <c r="BE174" s="113"/>
      <c r="BF174" s="109" t="s">
        <v>412</v>
      </c>
      <c r="BG174" s="106"/>
      <c r="BH174" s="109" t="s">
        <v>570</v>
      </c>
      <c r="BI174" s="109" t="s">
        <v>606</v>
      </c>
      <c r="BJ174" s="109" t="s">
        <v>607</v>
      </c>
      <c r="BK174" s="109" t="s">
        <v>139</v>
      </c>
      <c r="BL174" s="107" t="s">
        <v>11</v>
      </c>
      <c r="BM174" s="113">
        <v>26842.4063154</v>
      </c>
      <c r="BN174" s="107" t="s">
        <v>339</v>
      </c>
      <c r="BO174" s="113"/>
      <c r="BP174" s="114">
        <v>38159</v>
      </c>
      <c r="BQ174" s="114">
        <v>45459</v>
      </c>
      <c r="BR174" s="113">
        <v>159.02000000000001</v>
      </c>
      <c r="BS174" s="113">
        <v>34.9</v>
      </c>
      <c r="BT174" s="113">
        <v>0</v>
      </c>
    </row>
    <row r="175" spans="1:72" s="94" customFormat="1" ht="18.2" customHeight="1" x14ac:dyDescent="0.15">
      <c r="A175" s="97">
        <v>173</v>
      </c>
      <c r="B175" s="98" t="s">
        <v>159</v>
      </c>
      <c r="C175" s="98" t="s">
        <v>411</v>
      </c>
      <c r="D175" s="99">
        <v>45261</v>
      </c>
      <c r="E175" s="100" t="s">
        <v>241</v>
      </c>
      <c r="F175" s="101">
        <v>187</v>
      </c>
      <c r="G175" s="101">
        <v>186</v>
      </c>
      <c r="H175" s="102">
        <v>38362.839999999997</v>
      </c>
      <c r="I175" s="102">
        <v>40786.080000000002</v>
      </c>
      <c r="J175" s="102">
        <v>0</v>
      </c>
      <c r="K175" s="102">
        <v>79148.92</v>
      </c>
      <c r="L175" s="102">
        <v>430.31</v>
      </c>
      <c r="M175" s="102">
        <v>0</v>
      </c>
      <c r="N175" s="102">
        <v>0</v>
      </c>
      <c r="O175" s="102">
        <v>0</v>
      </c>
      <c r="P175" s="102">
        <v>0</v>
      </c>
      <c r="Q175" s="102">
        <v>0</v>
      </c>
      <c r="R175" s="102">
        <v>0</v>
      </c>
      <c r="S175" s="102">
        <v>79148.92</v>
      </c>
      <c r="T175" s="102">
        <v>99215.55</v>
      </c>
      <c r="U175" s="102">
        <v>318.38</v>
      </c>
      <c r="V175" s="102">
        <v>0</v>
      </c>
      <c r="W175" s="102">
        <v>0</v>
      </c>
      <c r="X175" s="102">
        <v>0</v>
      </c>
      <c r="Y175" s="102">
        <v>0</v>
      </c>
      <c r="Z175" s="102">
        <v>0</v>
      </c>
      <c r="AA175" s="102">
        <v>99533.93</v>
      </c>
      <c r="AB175" s="102">
        <v>0</v>
      </c>
      <c r="AC175" s="102">
        <v>0</v>
      </c>
      <c r="AD175" s="102">
        <v>0</v>
      </c>
      <c r="AE175" s="102">
        <v>0</v>
      </c>
      <c r="AF175" s="102">
        <v>0</v>
      </c>
      <c r="AG175" s="102">
        <v>0</v>
      </c>
      <c r="AH175" s="102">
        <v>0</v>
      </c>
      <c r="AI175" s="102">
        <v>0</v>
      </c>
      <c r="AJ175" s="102">
        <v>0</v>
      </c>
      <c r="AK175" s="102">
        <v>0</v>
      </c>
      <c r="AL175" s="102">
        <v>0</v>
      </c>
      <c r="AM175" s="102">
        <v>0</v>
      </c>
      <c r="AN175" s="102">
        <v>0</v>
      </c>
      <c r="AO175" s="102">
        <v>0</v>
      </c>
      <c r="AP175" s="102">
        <v>0</v>
      </c>
      <c r="AQ175" s="102">
        <v>0</v>
      </c>
      <c r="AR175" s="102">
        <v>0</v>
      </c>
      <c r="AS175" s="102">
        <v>0</v>
      </c>
      <c r="AT175" s="102">
        <v>0</v>
      </c>
      <c r="AU175" s="102">
        <f t="shared" si="2"/>
        <v>0</v>
      </c>
      <c r="AV175" s="102">
        <v>41216.39</v>
      </c>
      <c r="AW175" s="102">
        <v>99533.93</v>
      </c>
      <c r="AX175" s="103">
        <v>67</v>
      </c>
      <c r="AY175" s="103">
        <v>300</v>
      </c>
      <c r="AZ175" s="102">
        <v>313181.94</v>
      </c>
      <c r="BA175" s="102">
        <v>82647.740000000005</v>
      </c>
      <c r="BB175" s="104">
        <v>90</v>
      </c>
      <c r="BC175" s="104">
        <v>86.189928484432897</v>
      </c>
      <c r="BD175" s="104">
        <v>9.9600000000000009</v>
      </c>
      <c r="BE175" s="104"/>
      <c r="BF175" s="100" t="s">
        <v>412</v>
      </c>
      <c r="BG175" s="97"/>
      <c r="BH175" s="100" t="s">
        <v>570</v>
      </c>
      <c r="BI175" s="100" t="s">
        <v>606</v>
      </c>
      <c r="BJ175" s="100" t="s">
        <v>607</v>
      </c>
      <c r="BK175" s="100" t="s">
        <v>416</v>
      </c>
      <c r="BL175" s="98" t="s">
        <v>11</v>
      </c>
      <c r="BM175" s="104">
        <v>628813.63323479996</v>
      </c>
      <c r="BN175" s="98" t="s">
        <v>339</v>
      </c>
      <c r="BO175" s="104"/>
      <c r="BP175" s="105">
        <v>38159</v>
      </c>
      <c r="BQ175" s="105">
        <v>47284</v>
      </c>
      <c r="BR175" s="104">
        <v>45919.86</v>
      </c>
      <c r="BS175" s="104">
        <v>38.43</v>
      </c>
      <c r="BT175" s="104">
        <v>46.04</v>
      </c>
    </row>
    <row r="176" spans="1:72" s="94" customFormat="1" ht="18.2" customHeight="1" x14ac:dyDescent="0.15">
      <c r="A176" s="106">
        <v>174</v>
      </c>
      <c r="B176" s="107" t="s">
        <v>159</v>
      </c>
      <c r="C176" s="107" t="s">
        <v>411</v>
      </c>
      <c r="D176" s="108">
        <v>45261</v>
      </c>
      <c r="E176" s="109" t="s">
        <v>242</v>
      </c>
      <c r="F176" s="110">
        <v>70</v>
      </c>
      <c r="G176" s="110">
        <v>69</v>
      </c>
      <c r="H176" s="111">
        <v>48751.64</v>
      </c>
      <c r="I176" s="111">
        <v>26725.200000000001</v>
      </c>
      <c r="J176" s="111">
        <v>0</v>
      </c>
      <c r="K176" s="111">
        <v>75476.84</v>
      </c>
      <c r="L176" s="111">
        <v>519.63</v>
      </c>
      <c r="M176" s="111">
        <v>0</v>
      </c>
      <c r="N176" s="111">
        <v>0</v>
      </c>
      <c r="O176" s="111">
        <v>0</v>
      </c>
      <c r="P176" s="111">
        <v>0</v>
      </c>
      <c r="Q176" s="111">
        <v>0</v>
      </c>
      <c r="R176" s="111">
        <v>0</v>
      </c>
      <c r="S176" s="111">
        <v>75476.84</v>
      </c>
      <c r="T176" s="111">
        <v>40207.14</v>
      </c>
      <c r="U176" s="111">
        <v>446.85</v>
      </c>
      <c r="V176" s="111">
        <v>0</v>
      </c>
      <c r="W176" s="111">
        <v>0</v>
      </c>
      <c r="X176" s="111">
        <v>0</v>
      </c>
      <c r="Y176" s="111">
        <v>0</v>
      </c>
      <c r="Z176" s="111">
        <v>0</v>
      </c>
      <c r="AA176" s="111">
        <v>40653.99</v>
      </c>
      <c r="AB176" s="111">
        <v>0</v>
      </c>
      <c r="AC176" s="111">
        <v>0</v>
      </c>
      <c r="AD176" s="111">
        <v>0</v>
      </c>
      <c r="AE176" s="111">
        <v>0</v>
      </c>
      <c r="AF176" s="111">
        <v>0</v>
      </c>
      <c r="AG176" s="111">
        <v>0</v>
      </c>
      <c r="AH176" s="111">
        <v>0</v>
      </c>
      <c r="AI176" s="111">
        <v>0</v>
      </c>
      <c r="AJ176" s="111">
        <v>0</v>
      </c>
      <c r="AK176" s="111">
        <v>0</v>
      </c>
      <c r="AL176" s="111">
        <v>0</v>
      </c>
      <c r="AM176" s="111">
        <v>0</v>
      </c>
      <c r="AN176" s="111">
        <v>0</v>
      </c>
      <c r="AO176" s="111">
        <v>0</v>
      </c>
      <c r="AP176" s="111">
        <v>0</v>
      </c>
      <c r="AQ176" s="111">
        <v>0</v>
      </c>
      <c r="AR176" s="111">
        <v>0</v>
      </c>
      <c r="AS176" s="111">
        <v>0</v>
      </c>
      <c r="AT176" s="111">
        <v>0</v>
      </c>
      <c r="AU176" s="111">
        <f t="shared" si="2"/>
        <v>0</v>
      </c>
      <c r="AV176" s="111">
        <v>27244.83</v>
      </c>
      <c r="AW176" s="111">
        <v>40653.99</v>
      </c>
      <c r="AX176" s="112">
        <v>68</v>
      </c>
      <c r="AY176" s="112">
        <v>300</v>
      </c>
      <c r="AZ176" s="111">
        <v>374115.91</v>
      </c>
      <c r="BA176" s="111">
        <v>98609.36</v>
      </c>
      <c r="BB176" s="113">
        <v>90</v>
      </c>
      <c r="BC176" s="113">
        <v>68.887127956210307</v>
      </c>
      <c r="BD176" s="113">
        <v>11</v>
      </c>
      <c r="BE176" s="113"/>
      <c r="BF176" s="109" t="s">
        <v>412</v>
      </c>
      <c r="BG176" s="106"/>
      <c r="BH176" s="109" t="s">
        <v>570</v>
      </c>
      <c r="BI176" s="109" t="s">
        <v>611</v>
      </c>
      <c r="BJ176" s="109" t="s">
        <v>631</v>
      </c>
      <c r="BK176" s="109" t="s">
        <v>416</v>
      </c>
      <c r="BL176" s="107" t="s">
        <v>11</v>
      </c>
      <c r="BM176" s="113">
        <v>599640.09597959998</v>
      </c>
      <c r="BN176" s="107" t="s">
        <v>339</v>
      </c>
      <c r="BO176" s="113"/>
      <c r="BP176" s="114">
        <v>38181</v>
      </c>
      <c r="BQ176" s="114">
        <v>47306</v>
      </c>
      <c r="BR176" s="113">
        <v>17380.3</v>
      </c>
      <c r="BS176" s="113">
        <v>19.61</v>
      </c>
      <c r="BT176" s="113">
        <v>45.93</v>
      </c>
    </row>
    <row r="177" spans="1:72" s="94" customFormat="1" ht="18.2" customHeight="1" x14ac:dyDescent="0.15">
      <c r="A177" s="97">
        <v>175</v>
      </c>
      <c r="B177" s="98" t="s">
        <v>158</v>
      </c>
      <c r="C177" s="98" t="s">
        <v>411</v>
      </c>
      <c r="D177" s="99">
        <v>45261</v>
      </c>
      <c r="E177" s="100" t="s">
        <v>243</v>
      </c>
      <c r="F177" s="101">
        <v>169</v>
      </c>
      <c r="G177" s="101">
        <v>168</v>
      </c>
      <c r="H177" s="102">
        <v>42980.94</v>
      </c>
      <c r="I177" s="102">
        <v>38246.68</v>
      </c>
      <c r="J177" s="102">
        <v>0</v>
      </c>
      <c r="K177" s="102">
        <v>81227.62</v>
      </c>
      <c r="L177" s="102">
        <v>427.35</v>
      </c>
      <c r="M177" s="102">
        <v>0</v>
      </c>
      <c r="N177" s="102">
        <v>0</v>
      </c>
      <c r="O177" s="102">
        <v>0</v>
      </c>
      <c r="P177" s="102">
        <v>0</v>
      </c>
      <c r="Q177" s="102">
        <v>0</v>
      </c>
      <c r="R177" s="102">
        <v>0</v>
      </c>
      <c r="S177" s="102">
        <v>81227.62</v>
      </c>
      <c r="T177" s="102">
        <v>95712.87</v>
      </c>
      <c r="U177" s="102">
        <v>365.31</v>
      </c>
      <c r="V177" s="102">
        <v>0</v>
      </c>
      <c r="W177" s="102">
        <v>0</v>
      </c>
      <c r="X177" s="102">
        <v>0</v>
      </c>
      <c r="Y177" s="102">
        <v>0</v>
      </c>
      <c r="Z177" s="102">
        <v>0</v>
      </c>
      <c r="AA177" s="102">
        <v>96078.18</v>
      </c>
      <c r="AB177" s="102">
        <v>0</v>
      </c>
      <c r="AC177" s="102">
        <v>0</v>
      </c>
      <c r="AD177" s="102">
        <v>0</v>
      </c>
      <c r="AE177" s="102">
        <v>0</v>
      </c>
      <c r="AF177" s="102">
        <v>0</v>
      </c>
      <c r="AG177" s="102">
        <v>0</v>
      </c>
      <c r="AH177" s="102">
        <v>0</v>
      </c>
      <c r="AI177" s="102">
        <v>0</v>
      </c>
      <c r="AJ177" s="102">
        <v>0</v>
      </c>
      <c r="AK177" s="102">
        <v>0</v>
      </c>
      <c r="AL177" s="102">
        <v>0</v>
      </c>
      <c r="AM177" s="102">
        <v>0</v>
      </c>
      <c r="AN177" s="102">
        <v>0</v>
      </c>
      <c r="AO177" s="102">
        <v>0</v>
      </c>
      <c r="AP177" s="102">
        <v>0</v>
      </c>
      <c r="AQ177" s="102">
        <v>0</v>
      </c>
      <c r="AR177" s="102">
        <v>0</v>
      </c>
      <c r="AS177" s="102">
        <v>0</v>
      </c>
      <c r="AT177" s="102">
        <v>0</v>
      </c>
      <c r="AU177" s="102">
        <f t="shared" si="2"/>
        <v>0</v>
      </c>
      <c r="AV177" s="102">
        <v>38674.03</v>
      </c>
      <c r="AW177" s="102">
        <v>96078.18</v>
      </c>
      <c r="AX177" s="103">
        <v>73</v>
      </c>
      <c r="AY177" s="103">
        <v>360</v>
      </c>
      <c r="AZ177" s="102">
        <v>278364.48749999999</v>
      </c>
      <c r="BA177" s="102">
        <v>88825</v>
      </c>
      <c r="BB177" s="104">
        <v>85</v>
      </c>
      <c r="BC177" s="104">
        <v>77.729779904306199</v>
      </c>
      <c r="BD177" s="104">
        <v>10.199999999999999</v>
      </c>
      <c r="BE177" s="104"/>
      <c r="BF177" s="100" t="s">
        <v>412</v>
      </c>
      <c r="BG177" s="97"/>
      <c r="BH177" s="100" t="s">
        <v>422</v>
      </c>
      <c r="BI177" s="100" t="s">
        <v>423</v>
      </c>
      <c r="BJ177" s="100" t="s">
        <v>447</v>
      </c>
      <c r="BK177" s="100" t="s">
        <v>416</v>
      </c>
      <c r="BL177" s="98" t="s">
        <v>11</v>
      </c>
      <c r="BM177" s="104">
        <v>645328.26033780002</v>
      </c>
      <c r="BN177" s="98" t="s">
        <v>339</v>
      </c>
      <c r="BO177" s="104"/>
      <c r="BP177" s="105">
        <v>36515</v>
      </c>
      <c r="BQ177" s="105">
        <v>47473</v>
      </c>
      <c r="BR177" s="104">
        <v>52768.19</v>
      </c>
      <c r="BS177" s="104">
        <v>125.24</v>
      </c>
      <c r="BT177" s="104">
        <v>43.64</v>
      </c>
    </row>
    <row r="178" spans="1:72" s="94" customFormat="1" ht="18.2" customHeight="1" x14ac:dyDescent="0.15">
      <c r="A178" s="106">
        <v>176</v>
      </c>
      <c r="B178" s="107" t="s">
        <v>158</v>
      </c>
      <c r="C178" s="107" t="s">
        <v>411</v>
      </c>
      <c r="D178" s="108">
        <v>45261</v>
      </c>
      <c r="E178" s="109" t="s">
        <v>632</v>
      </c>
      <c r="F178" s="110">
        <v>0</v>
      </c>
      <c r="G178" s="110">
        <v>0</v>
      </c>
      <c r="H178" s="111">
        <v>43821.760000000002</v>
      </c>
      <c r="I178" s="111">
        <v>0</v>
      </c>
      <c r="J178" s="111">
        <v>0</v>
      </c>
      <c r="K178" s="111">
        <v>43821.760000000002</v>
      </c>
      <c r="L178" s="111">
        <v>420.18</v>
      </c>
      <c r="M178" s="111">
        <v>0</v>
      </c>
      <c r="N178" s="111">
        <v>0</v>
      </c>
      <c r="O178" s="111">
        <v>0</v>
      </c>
      <c r="P178" s="111">
        <v>420.18</v>
      </c>
      <c r="Q178" s="111">
        <v>0</v>
      </c>
      <c r="R178" s="111">
        <v>0</v>
      </c>
      <c r="S178" s="111">
        <v>43401.58</v>
      </c>
      <c r="T178" s="111">
        <v>0</v>
      </c>
      <c r="U178" s="111">
        <v>372.48</v>
      </c>
      <c r="V178" s="111">
        <v>0</v>
      </c>
      <c r="W178" s="111">
        <v>0</v>
      </c>
      <c r="X178" s="111">
        <v>372.48</v>
      </c>
      <c r="Y178" s="111">
        <v>0</v>
      </c>
      <c r="Z178" s="111">
        <v>0</v>
      </c>
      <c r="AA178" s="111">
        <v>0</v>
      </c>
      <c r="AB178" s="111">
        <v>125.19</v>
      </c>
      <c r="AC178" s="111">
        <v>0</v>
      </c>
      <c r="AD178" s="111">
        <v>0</v>
      </c>
      <c r="AE178" s="111">
        <v>0</v>
      </c>
      <c r="AF178" s="111">
        <v>0</v>
      </c>
      <c r="AG178" s="111">
        <v>0</v>
      </c>
      <c r="AH178" s="111">
        <v>106.99</v>
      </c>
      <c r="AI178" s="111">
        <v>55.13</v>
      </c>
      <c r="AJ178" s="111">
        <v>0</v>
      </c>
      <c r="AK178" s="111">
        <v>0</v>
      </c>
      <c r="AL178" s="111">
        <v>0</v>
      </c>
      <c r="AM178" s="111">
        <v>0</v>
      </c>
      <c r="AN178" s="111">
        <v>0</v>
      </c>
      <c r="AO178" s="111">
        <v>0</v>
      </c>
      <c r="AP178" s="111">
        <v>0</v>
      </c>
      <c r="AQ178" s="111">
        <v>0</v>
      </c>
      <c r="AR178" s="111">
        <v>0</v>
      </c>
      <c r="AS178" s="111">
        <v>4.2796000000000001E-2</v>
      </c>
      <c r="AT178" s="111">
        <v>0</v>
      </c>
      <c r="AU178" s="111">
        <f t="shared" si="2"/>
        <v>1079.9272040000001</v>
      </c>
      <c r="AV178" s="111">
        <v>0</v>
      </c>
      <c r="AW178" s="111">
        <v>0</v>
      </c>
      <c r="AX178" s="112">
        <v>75</v>
      </c>
      <c r="AY178" s="112">
        <v>360</v>
      </c>
      <c r="AZ178" s="111">
        <v>283668.38500000001</v>
      </c>
      <c r="BA178" s="111">
        <v>88825</v>
      </c>
      <c r="BB178" s="113">
        <v>85</v>
      </c>
      <c r="BC178" s="113">
        <v>41.5326124401914</v>
      </c>
      <c r="BD178" s="113">
        <v>10.199999999999999</v>
      </c>
      <c r="BE178" s="113"/>
      <c r="BF178" s="109" t="s">
        <v>412</v>
      </c>
      <c r="BG178" s="106"/>
      <c r="BH178" s="109" t="s">
        <v>422</v>
      </c>
      <c r="BI178" s="109" t="s">
        <v>423</v>
      </c>
      <c r="BJ178" s="109" t="s">
        <v>447</v>
      </c>
      <c r="BK178" s="109" t="s">
        <v>139</v>
      </c>
      <c r="BL178" s="107" t="s">
        <v>11</v>
      </c>
      <c r="BM178" s="113">
        <v>344812.09861019999</v>
      </c>
      <c r="BN178" s="107" t="s">
        <v>339</v>
      </c>
      <c r="BO178" s="113"/>
      <c r="BP178" s="114">
        <v>36564</v>
      </c>
      <c r="BQ178" s="114">
        <v>47522</v>
      </c>
      <c r="BR178" s="113">
        <v>0</v>
      </c>
      <c r="BS178" s="113">
        <v>125.19</v>
      </c>
      <c r="BT178" s="113">
        <v>0</v>
      </c>
    </row>
    <row r="179" spans="1:72" s="94" customFormat="1" ht="18.2" customHeight="1" x14ac:dyDescent="0.15">
      <c r="A179" s="97">
        <v>177</v>
      </c>
      <c r="B179" s="98" t="s">
        <v>158</v>
      </c>
      <c r="C179" s="98" t="s">
        <v>411</v>
      </c>
      <c r="D179" s="99">
        <v>45261</v>
      </c>
      <c r="E179" s="100" t="s">
        <v>633</v>
      </c>
      <c r="F179" s="101">
        <v>0</v>
      </c>
      <c r="G179" s="101">
        <v>0</v>
      </c>
      <c r="H179" s="102">
        <v>25520.89</v>
      </c>
      <c r="I179" s="102">
        <v>0</v>
      </c>
      <c r="J179" s="102">
        <v>0</v>
      </c>
      <c r="K179" s="102">
        <v>25520.89</v>
      </c>
      <c r="L179" s="102">
        <v>478.62</v>
      </c>
      <c r="M179" s="102">
        <v>0</v>
      </c>
      <c r="N179" s="102">
        <v>0</v>
      </c>
      <c r="O179" s="102">
        <v>0</v>
      </c>
      <c r="P179" s="102">
        <v>478.62</v>
      </c>
      <c r="Q179" s="102">
        <v>15.48</v>
      </c>
      <c r="R179" s="102">
        <v>0</v>
      </c>
      <c r="S179" s="102">
        <v>25026.79</v>
      </c>
      <c r="T179" s="102">
        <v>0</v>
      </c>
      <c r="U179" s="102">
        <v>220.79</v>
      </c>
      <c r="V179" s="102">
        <v>0</v>
      </c>
      <c r="W179" s="102">
        <v>0</v>
      </c>
      <c r="X179" s="102">
        <v>220.79</v>
      </c>
      <c r="Y179" s="102">
        <v>0</v>
      </c>
      <c r="Z179" s="102">
        <v>0</v>
      </c>
      <c r="AA179" s="102">
        <v>0</v>
      </c>
      <c r="AB179" s="102">
        <v>0</v>
      </c>
      <c r="AC179" s="102">
        <v>0</v>
      </c>
      <c r="AD179" s="102">
        <v>0</v>
      </c>
      <c r="AE179" s="102">
        <v>0</v>
      </c>
      <c r="AF179" s="102">
        <v>0</v>
      </c>
      <c r="AG179" s="102">
        <v>0</v>
      </c>
      <c r="AH179" s="102">
        <v>0</v>
      </c>
      <c r="AI179" s="102">
        <v>0</v>
      </c>
      <c r="AJ179" s="102">
        <v>125.06</v>
      </c>
      <c r="AK179" s="102">
        <v>0</v>
      </c>
      <c r="AL179" s="102">
        <v>0</v>
      </c>
      <c r="AM179" s="102">
        <v>0</v>
      </c>
      <c r="AN179" s="102">
        <v>0</v>
      </c>
      <c r="AO179" s="102">
        <v>96.74</v>
      </c>
      <c r="AP179" s="102">
        <v>54.86</v>
      </c>
      <c r="AQ179" s="102">
        <v>0</v>
      </c>
      <c r="AR179" s="102">
        <v>0</v>
      </c>
      <c r="AS179" s="102">
        <v>15.099392999999999</v>
      </c>
      <c r="AT179" s="102">
        <v>0</v>
      </c>
      <c r="AU179" s="102">
        <f t="shared" si="2"/>
        <v>976.4506070000001</v>
      </c>
      <c r="AV179" s="102">
        <v>0</v>
      </c>
      <c r="AW179" s="102">
        <v>0</v>
      </c>
      <c r="AX179" s="103">
        <v>47</v>
      </c>
      <c r="AY179" s="103">
        <v>360</v>
      </c>
      <c r="AZ179" s="102">
        <v>288502.13699999999</v>
      </c>
      <c r="BA179" s="102">
        <v>78375</v>
      </c>
      <c r="BB179" s="104">
        <v>75</v>
      </c>
      <c r="BC179" s="104">
        <v>23.949081339712901</v>
      </c>
      <c r="BD179" s="104">
        <v>10.199999999999999</v>
      </c>
      <c r="BE179" s="104"/>
      <c r="BF179" s="100" t="s">
        <v>412</v>
      </c>
      <c r="BG179" s="97"/>
      <c r="BH179" s="100" t="s">
        <v>422</v>
      </c>
      <c r="BI179" s="100" t="s">
        <v>423</v>
      </c>
      <c r="BJ179" s="100" t="s">
        <v>447</v>
      </c>
      <c r="BK179" s="100" t="s">
        <v>139</v>
      </c>
      <c r="BL179" s="98" t="s">
        <v>11</v>
      </c>
      <c r="BM179" s="104">
        <v>198830.08824509999</v>
      </c>
      <c r="BN179" s="98" t="s">
        <v>339</v>
      </c>
      <c r="BO179" s="104"/>
      <c r="BP179" s="105">
        <v>36626</v>
      </c>
      <c r="BQ179" s="105">
        <v>47583</v>
      </c>
      <c r="BR179" s="104">
        <v>277</v>
      </c>
      <c r="BS179" s="104">
        <v>125.06</v>
      </c>
      <c r="BT179" s="104">
        <v>0</v>
      </c>
    </row>
    <row r="180" spans="1:72" s="94" customFormat="1" ht="18.2" customHeight="1" x14ac:dyDescent="0.15">
      <c r="A180" s="106">
        <v>178</v>
      </c>
      <c r="B180" s="107" t="s">
        <v>158</v>
      </c>
      <c r="C180" s="107" t="s">
        <v>411</v>
      </c>
      <c r="D180" s="108">
        <v>45261</v>
      </c>
      <c r="E180" s="109" t="s">
        <v>244</v>
      </c>
      <c r="F180" s="110">
        <v>169</v>
      </c>
      <c r="G180" s="110">
        <v>168</v>
      </c>
      <c r="H180" s="111">
        <v>45065.36</v>
      </c>
      <c r="I180" s="111">
        <v>36660.910000000003</v>
      </c>
      <c r="J180" s="111">
        <v>0</v>
      </c>
      <c r="K180" s="111">
        <v>81726.27</v>
      </c>
      <c r="L180" s="111">
        <v>409.63</v>
      </c>
      <c r="M180" s="111">
        <v>0</v>
      </c>
      <c r="N180" s="111">
        <v>0</v>
      </c>
      <c r="O180" s="111">
        <v>0</v>
      </c>
      <c r="P180" s="111">
        <v>0</v>
      </c>
      <c r="Q180" s="111">
        <v>0</v>
      </c>
      <c r="R180" s="111">
        <v>0</v>
      </c>
      <c r="S180" s="111">
        <v>81726.27</v>
      </c>
      <c r="T180" s="111">
        <v>97298.63</v>
      </c>
      <c r="U180" s="111">
        <v>383.03</v>
      </c>
      <c r="V180" s="111">
        <v>0</v>
      </c>
      <c r="W180" s="111">
        <v>0</v>
      </c>
      <c r="X180" s="111">
        <v>0</v>
      </c>
      <c r="Y180" s="111">
        <v>0</v>
      </c>
      <c r="Z180" s="111">
        <v>0</v>
      </c>
      <c r="AA180" s="111">
        <v>97681.66</v>
      </c>
      <c r="AB180" s="111">
        <v>0</v>
      </c>
      <c r="AC180" s="111">
        <v>0</v>
      </c>
      <c r="AD180" s="111">
        <v>0</v>
      </c>
      <c r="AE180" s="111">
        <v>0</v>
      </c>
      <c r="AF180" s="111">
        <v>0</v>
      </c>
      <c r="AG180" s="111">
        <v>0</v>
      </c>
      <c r="AH180" s="111">
        <v>0</v>
      </c>
      <c r="AI180" s="111">
        <v>0</v>
      </c>
      <c r="AJ180" s="111">
        <v>0</v>
      </c>
      <c r="AK180" s="111">
        <v>0</v>
      </c>
      <c r="AL180" s="111">
        <v>0</v>
      </c>
      <c r="AM180" s="111">
        <v>0</v>
      </c>
      <c r="AN180" s="111">
        <v>0</v>
      </c>
      <c r="AO180" s="111">
        <v>0</v>
      </c>
      <c r="AP180" s="111">
        <v>0</v>
      </c>
      <c r="AQ180" s="111">
        <v>0</v>
      </c>
      <c r="AR180" s="111">
        <v>0</v>
      </c>
      <c r="AS180" s="111">
        <v>0</v>
      </c>
      <c r="AT180" s="111">
        <v>0</v>
      </c>
      <c r="AU180" s="111">
        <f t="shared" si="2"/>
        <v>0</v>
      </c>
      <c r="AV180" s="111">
        <v>37070.54</v>
      </c>
      <c r="AW180" s="111">
        <v>97681.66</v>
      </c>
      <c r="AX180" s="112">
        <v>78</v>
      </c>
      <c r="AY180" s="112">
        <v>360</v>
      </c>
      <c r="AZ180" s="111">
        <v>289598.342</v>
      </c>
      <c r="BA180" s="111">
        <v>88825</v>
      </c>
      <c r="BB180" s="113">
        <v>85</v>
      </c>
      <c r="BC180" s="113">
        <v>78.206956937799106</v>
      </c>
      <c r="BD180" s="113">
        <v>10.199999999999999</v>
      </c>
      <c r="BE180" s="113"/>
      <c r="BF180" s="109" t="s">
        <v>412</v>
      </c>
      <c r="BG180" s="106"/>
      <c r="BH180" s="109" t="s">
        <v>422</v>
      </c>
      <c r="BI180" s="109" t="s">
        <v>423</v>
      </c>
      <c r="BJ180" s="109" t="s">
        <v>447</v>
      </c>
      <c r="BK180" s="109" t="s">
        <v>416</v>
      </c>
      <c r="BL180" s="107" t="s">
        <v>11</v>
      </c>
      <c r="BM180" s="113">
        <v>649289.88000630005</v>
      </c>
      <c r="BN180" s="107" t="s">
        <v>339</v>
      </c>
      <c r="BO180" s="113"/>
      <c r="BP180" s="114">
        <v>36648</v>
      </c>
      <c r="BQ180" s="114">
        <v>47605</v>
      </c>
      <c r="BR180" s="113">
        <v>54110.82</v>
      </c>
      <c r="BS180" s="113">
        <v>125.12</v>
      </c>
      <c r="BT180" s="113">
        <v>46.12</v>
      </c>
    </row>
    <row r="181" spans="1:72" s="94" customFormat="1" ht="18.2" customHeight="1" x14ac:dyDescent="0.15">
      <c r="A181" s="97">
        <v>179</v>
      </c>
      <c r="B181" s="98" t="s">
        <v>158</v>
      </c>
      <c r="C181" s="98" t="s">
        <v>411</v>
      </c>
      <c r="D181" s="99">
        <v>45261</v>
      </c>
      <c r="E181" s="100" t="s">
        <v>245</v>
      </c>
      <c r="F181" s="101">
        <v>175</v>
      </c>
      <c r="G181" s="101">
        <v>174</v>
      </c>
      <c r="H181" s="102">
        <v>45065.36</v>
      </c>
      <c r="I181" s="102">
        <v>37231.72</v>
      </c>
      <c r="J181" s="102">
        <v>0</v>
      </c>
      <c r="K181" s="102">
        <v>82297.08</v>
      </c>
      <c r="L181" s="102">
        <v>409.63</v>
      </c>
      <c r="M181" s="102">
        <v>0</v>
      </c>
      <c r="N181" s="102">
        <v>0</v>
      </c>
      <c r="O181" s="102">
        <v>0</v>
      </c>
      <c r="P181" s="102">
        <v>0</v>
      </c>
      <c r="Q181" s="102">
        <v>0</v>
      </c>
      <c r="R181" s="102">
        <v>0</v>
      </c>
      <c r="S181" s="102">
        <v>82297.08</v>
      </c>
      <c r="T181" s="102">
        <v>101054.46</v>
      </c>
      <c r="U181" s="102">
        <v>383.03</v>
      </c>
      <c r="V181" s="102">
        <v>0</v>
      </c>
      <c r="W181" s="102">
        <v>0</v>
      </c>
      <c r="X181" s="102">
        <v>0</v>
      </c>
      <c r="Y181" s="102">
        <v>0</v>
      </c>
      <c r="Z181" s="102">
        <v>0</v>
      </c>
      <c r="AA181" s="102">
        <v>101437.49</v>
      </c>
      <c r="AB181" s="102">
        <v>0</v>
      </c>
      <c r="AC181" s="102">
        <v>0</v>
      </c>
      <c r="AD181" s="102">
        <v>0</v>
      </c>
      <c r="AE181" s="102">
        <v>0</v>
      </c>
      <c r="AF181" s="102">
        <v>0</v>
      </c>
      <c r="AG181" s="102">
        <v>0</v>
      </c>
      <c r="AH181" s="102">
        <v>0</v>
      </c>
      <c r="AI181" s="102">
        <v>0</v>
      </c>
      <c r="AJ181" s="102">
        <v>0</v>
      </c>
      <c r="AK181" s="102">
        <v>0</v>
      </c>
      <c r="AL181" s="102">
        <v>0</v>
      </c>
      <c r="AM181" s="102">
        <v>0</v>
      </c>
      <c r="AN181" s="102">
        <v>0</v>
      </c>
      <c r="AO181" s="102">
        <v>0</v>
      </c>
      <c r="AP181" s="102">
        <v>0</v>
      </c>
      <c r="AQ181" s="102">
        <v>0</v>
      </c>
      <c r="AR181" s="102">
        <v>0</v>
      </c>
      <c r="AS181" s="102">
        <v>0</v>
      </c>
      <c r="AT181" s="102">
        <v>0</v>
      </c>
      <c r="AU181" s="102">
        <f t="shared" si="2"/>
        <v>0</v>
      </c>
      <c r="AV181" s="102">
        <v>37641.35</v>
      </c>
      <c r="AW181" s="102">
        <v>101437.49</v>
      </c>
      <c r="AX181" s="103">
        <v>78</v>
      </c>
      <c r="AY181" s="103">
        <v>360</v>
      </c>
      <c r="AZ181" s="102">
        <v>289729.59399999998</v>
      </c>
      <c r="BA181" s="102">
        <v>88825</v>
      </c>
      <c r="BB181" s="104">
        <v>85</v>
      </c>
      <c r="BC181" s="104">
        <v>78.753186602870798</v>
      </c>
      <c r="BD181" s="104">
        <v>10.199999999999999</v>
      </c>
      <c r="BE181" s="104"/>
      <c r="BF181" s="100" t="s">
        <v>412</v>
      </c>
      <c r="BG181" s="97"/>
      <c r="BH181" s="100" t="s">
        <v>422</v>
      </c>
      <c r="BI181" s="100" t="s">
        <v>423</v>
      </c>
      <c r="BJ181" s="100" t="s">
        <v>447</v>
      </c>
      <c r="BK181" s="100" t="s">
        <v>416</v>
      </c>
      <c r="BL181" s="98" t="s">
        <v>11</v>
      </c>
      <c r="BM181" s="104">
        <v>653824.78850519995</v>
      </c>
      <c r="BN181" s="98" t="s">
        <v>339</v>
      </c>
      <c r="BO181" s="104"/>
      <c r="BP181" s="105">
        <v>36650</v>
      </c>
      <c r="BQ181" s="105">
        <v>47607</v>
      </c>
      <c r="BR181" s="104">
        <v>53504.39</v>
      </c>
      <c r="BS181" s="104">
        <v>125.12</v>
      </c>
      <c r="BT181" s="104">
        <v>46.13</v>
      </c>
    </row>
    <row r="182" spans="1:72" s="94" customFormat="1" ht="18.2" customHeight="1" x14ac:dyDescent="0.15">
      <c r="A182" s="106">
        <v>180</v>
      </c>
      <c r="B182" s="107" t="s">
        <v>158</v>
      </c>
      <c r="C182" s="107" t="s">
        <v>411</v>
      </c>
      <c r="D182" s="108">
        <v>45261</v>
      </c>
      <c r="E182" s="109" t="s">
        <v>246</v>
      </c>
      <c r="F182" s="110">
        <v>42</v>
      </c>
      <c r="G182" s="110">
        <v>41</v>
      </c>
      <c r="H182" s="111">
        <v>45065.36</v>
      </c>
      <c r="I182" s="111">
        <v>14414.38</v>
      </c>
      <c r="J182" s="111">
        <v>0</v>
      </c>
      <c r="K182" s="111">
        <v>59479.74</v>
      </c>
      <c r="L182" s="111">
        <v>409.63</v>
      </c>
      <c r="M182" s="111">
        <v>0</v>
      </c>
      <c r="N182" s="111">
        <v>0</v>
      </c>
      <c r="O182" s="111">
        <v>0</v>
      </c>
      <c r="P182" s="111">
        <v>0</v>
      </c>
      <c r="Q182" s="111">
        <v>0</v>
      </c>
      <c r="R182" s="111">
        <v>0</v>
      </c>
      <c r="S182" s="111">
        <v>59479.74</v>
      </c>
      <c r="T182" s="111">
        <v>18876.490000000002</v>
      </c>
      <c r="U182" s="111">
        <v>383.03</v>
      </c>
      <c r="V182" s="111">
        <v>0</v>
      </c>
      <c r="W182" s="111">
        <v>0</v>
      </c>
      <c r="X182" s="111">
        <v>0</v>
      </c>
      <c r="Y182" s="111">
        <v>0</v>
      </c>
      <c r="Z182" s="111">
        <v>0</v>
      </c>
      <c r="AA182" s="111">
        <v>19259.52</v>
      </c>
      <c r="AB182" s="111">
        <v>0</v>
      </c>
      <c r="AC182" s="111">
        <v>0</v>
      </c>
      <c r="AD182" s="111">
        <v>0</v>
      </c>
      <c r="AE182" s="111">
        <v>0</v>
      </c>
      <c r="AF182" s="111">
        <v>0</v>
      </c>
      <c r="AG182" s="111">
        <v>0</v>
      </c>
      <c r="AH182" s="111">
        <v>0</v>
      </c>
      <c r="AI182" s="111">
        <v>0</v>
      </c>
      <c r="AJ182" s="111">
        <v>0</v>
      </c>
      <c r="AK182" s="111">
        <v>0</v>
      </c>
      <c r="AL182" s="111">
        <v>0</v>
      </c>
      <c r="AM182" s="111">
        <v>0</v>
      </c>
      <c r="AN182" s="111">
        <v>0</v>
      </c>
      <c r="AO182" s="111">
        <v>0</v>
      </c>
      <c r="AP182" s="111">
        <v>0</v>
      </c>
      <c r="AQ182" s="111">
        <v>0</v>
      </c>
      <c r="AR182" s="111">
        <v>0</v>
      </c>
      <c r="AS182" s="111">
        <v>0</v>
      </c>
      <c r="AT182" s="111">
        <v>0</v>
      </c>
      <c r="AU182" s="111">
        <f t="shared" si="2"/>
        <v>0</v>
      </c>
      <c r="AV182" s="111">
        <v>14824.01</v>
      </c>
      <c r="AW182" s="111">
        <v>19259.52</v>
      </c>
      <c r="AX182" s="112">
        <v>78</v>
      </c>
      <c r="AY182" s="112">
        <v>360</v>
      </c>
      <c r="AZ182" s="111">
        <v>289729.59399999998</v>
      </c>
      <c r="BA182" s="111">
        <v>88825</v>
      </c>
      <c r="BB182" s="113">
        <v>85</v>
      </c>
      <c r="BC182" s="113">
        <v>56.9184114832536</v>
      </c>
      <c r="BD182" s="113">
        <v>10.199999999999999</v>
      </c>
      <c r="BE182" s="113"/>
      <c r="BF182" s="109" t="s">
        <v>412</v>
      </c>
      <c r="BG182" s="106"/>
      <c r="BH182" s="109" t="s">
        <v>422</v>
      </c>
      <c r="BI182" s="109" t="s">
        <v>423</v>
      </c>
      <c r="BJ182" s="109" t="s">
        <v>447</v>
      </c>
      <c r="BK182" s="109" t="s">
        <v>416</v>
      </c>
      <c r="BL182" s="107" t="s">
        <v>11</v>
      </c>
      <c r="BM182" s="113">
        <v>472548.09558060003</v>
      </c>
      <c r="BN182" s="107" t="s">
        <v>339</v>
      </c>
      <c r="BO182" s="113"/>
      <c r="BP182" s="114">
        <v>36650</v>
      </c>
      <c r="BQ182" s="114">
        <v>47607</v>
      </c>
      <c r="BR182" s="113">
        <v>13845.13</v>
      </c>
      <c r="BS182" s="113">
        <v>125.12</v>
      </c>
      <c r="BT182" s="113">
        <v>46.13</v>
      </c>
    </row>
    <row r="183" spans="1:72" s="94" customFormat="1" ht="18.2" customHeight="1" x14ac:dyDescent="0.15">
      <c r="A183" s="97">
        <v>181</v>
      </c>
      <c r="B183" s="98" t="s">
        <v>158</v>
      </c>
      <c r="C183" s="98" t="s">
        <v>411</v>
      </c>
      <c r="D183" s="99">
        <v>45261</v>
      </c>
      <c r="E183" s="100" t="s">
        <v>145</v>
      </c>
      <c r="F183" s="101">
        <v>140</v>
      </c>
      <c r="G183" s="101">
        <v>139</v>
      </c>
      <c r="H183" s="102">
        <v>45065.36</v>
      </c>
      <c r="I183" s="102">
        <v>33453.79</v>
      </c>
      <c r="J183" s="102">
        <v>0</v>
      </c>
      <c r="K183" s="102">
        <v>78519.149999999994</v>
      </c>
      <c r="L183" s="102">
        <v>409.63</v>
      </c>
      <c r="M183" s="102">
        <v>0</v>
      </c>
      <c r="N183" s="102">
        <v>0</v>
      </c>
      <c r="O183" s="102">
        <v>0</v>
      </c>
      <c r="P183" s="102">
        <v>0</v>
      </c>
      <c r="Q183" s="102">
        <v>0</v>
      </c>
      <c r="R183" s="102">
        <v>0</v>
      </c>
      <c r="S183" s="102">
        <v>78519.149999999994</v>
      </c>
      <c r="T183" s="102">
        <v>77518.61</v>
      </c>
      <c r="U183" s="102">
        <v>383.03</v>
      </c>
      <c r="V183" s="102">
        <v>0</v>
      </c>
      <c r="W183" s="102">
        <v>0</v>
      </c>
      <c r="X183" s="102">
        <v>0</v>
      </c>
      <c r="Y183" s="102">
        <v>0</v>
      </c>
      <c r="Z183" s="102">
        <v>0</v>
      </c>
      <c r="AA183" s="102">
        <v>77901.64</v>
      </c>
      <c r="AB183" s="102">
        <v>0</v>
      </c>
      <c r="AC183" s="102">
        <v>0</v>
      </c>
      <c r="AD183" s="102">
        <v>0</v>
      </c>
      <c r="AE183" s="102">
        <v>0</v>
      </c>
      <c r="AF183" s="102">
        <v>0</v>
      </c>
      <c r="AG183" s="102">
        <v>0</v>
      </c>
      <c r="AH183" s="102">
        <v>0</v>
      </c>
      <c r="AI183" s="102">
        <v>0</v>
      </c>
      <c r="AJ183" s="102">
        <v>0</v>
      </c>
      <c r="AK183" s="102">
        <v>0</v>
      </c>
      <c r="AL183" s="102">
        <v>0</v>
      </c>
      <c r="AM183" s="102">
        <v>0</v>
      </c>
      <c r="AN183" s="102">
        <v>0</v>
      </c>
      <c r="AO183" s="102">
        <v>0</v>
      </c>
      <c r="AP183" s="102">
        <v>0</v>
      </c>
      <c r="AQ183" s="102">
        <v>0</v>
      </c>
      <c r="AR183" s="102">
        <v>0</v>
      </c>
      <c r="AS183" s="102">
        <v>0</v>
      </c>
      <c r="AT183" s="102">
        <v>0</v>
      </c>
      <c r="AU183" s="102">
        <f t="shared" si="2"/>
        <v>0</v>
      </c>
      <c r="AV183" s="102">
        <v>33863.42</v>
      </c>
      <c r="AW183" s="102">
        <v>77901.64</v>
      </c>
      <c r="AX183" s="103">
        <v>78</v>
      </c>
      <c r="AY183" s="103">
        <v>360</v>
      </c>
      <c r="AZ183" s="102">
        <v>290486.174</v>
      </c>
      <c r="BA183" s="102">
        <v>88825</v>
      </c>
      <c r="BB183" s="104">
        <v>85</v>
      </c>
      <c r="BC183" s="104">
        <v>75.137942583732098</v>
      </c>
      <c r="BD183" s="104">
        <v>10.199999999999999</v>
      </c>
      <c r="BE183" s="104"/>
      <c r="BF183" s="100" t="s">
        <v>412</v>
      </c>
      <c r="BG183" s="97"/>
      <c r="BH183" s="100" t="s">
        <v>422</v>
      </c>
      <c r="BI183" s="100" t="s">
        <v>423</v>
      </c>
      <c r="BJ183" s="100" t="s">
        <v>447</v>
      </c>
      <c r="BK183" s="100" t="s">
        <v>416</v>
      </c>
      <c r="BL183" s="98" t="s">
        <v>11</v>
      </c>
      <c r="BM183" s="104">
        <v>623810.30581349996</v>
      </c>
      <c r="BN183" s="98" t="s">
        <v>339</v>
      </c>
      <c r="BO183" s="104"/>
      <c r="BP183" s="105">
        <v>36664</v>
      </c>
      <c r="BQ183" s="105">
        <v>47621</v>
      </c>
      <c r="BR183" s="104">
        <v>43957.77</v>
      </c>
      <c r="BS183" s="104">
        <v>125.12</v>
      </c>
      <c r="BT183" s="104">
        <v>46.01</v>
      </c>
    </row>
    <row r="184" spans="1:72" s="94" customFormat="1" ht="18.2" customHeight="1" x14ac:dyDescent="0.15">
      <c r="A184" s="106">
        <v>182</v>
      </c>
      <c r="B184" s="107" t="s">
        <v>158</v>
      </c>
      <c r="C184" s="107" t="s">
        <v>411</v>
      </c>
      <c r="D184" s="108">
        <v>45261</v>
      </c>
      <c r="E184" s="109" t="s">
        <v>129</v>
      </c>
      <c r="F184" s="110">
        <v>151</v>
      </c>
      <c r="G184" s="110">
        <v>151</v>
      </c>
      <c r="H184" s="111">
        <v>0</v>
      </c>
      <c r="I184" s="111">
        <v>67361.31</v>
      </c>
      <c r="J184" s="111">
        <v>0</v>
      </c>
      <c r="K184" s="111">
        <v>67361.31</v>
      </c>
      <c r="L184" s="111">
        <v>0</v>
      </c>
      <c r="M184" s="111">
        <v>0</v>
      </c>
      <c r="N184" s="111">
        <v>0</v>
      </c>
      <c r="O184" s="111">
        <v>0</v>
      </c>
      <c r="P184" s="111">
        <v>0</v>
      </c>
      <c r="Q184" s="111">
        <v>0</v>
      </c>
      <c r="R184" s="111">
        <v>0</v>
      </c>
      <c r="S184" s="111">
        <v>67361.31</v>
      </c>
      <c r="T184" s="111">
        <v>52639.02</v>
      </c>
      <c r="U184" s="111">
        <v>0</v>
      </c>
      <c r="V184" s="111">
        <v>0</v>
      </c>
      <c r="W184" s="111">
        <v>0</v>
      </c>
      <c r="X184" s="111">
        <v>0</v>
      </c>
      <c r="Y184" s="111">
        <v>0</v>
      </c>
      <c r="Z184" s="111">
        <v>0</v>
      </c>
      <c r="AA184" s="111">
        <v>52639.02</v>
      </c>
      <c r="AB184" s="111">
        <v>0</v>
      </c>
      <c r="AC184" s="111">
        <v>0</v>
      </c>
      <c r="AD184" s="111">
        <v>0</v>
      </c>
      <c r="AE184" s="111">
        <v>0</v>
      </c>
      <c r="AF184" s="111">
        <v>0</v>
      </c>
      <c r="AG184" s="111">
        <v>0</v>
      </c>
      <c r="AH184" s="111">
        <v>0</v>
      </c>
      <c r="AI184" s="111">
        <v>0</v>
      </c>
      <c r="AJ184" s="111">
        <v>0</v>
      </c>
      <c r="AK184" s="111">
        <v>0</v>
      </c>
      <c r="AL184" s="111">
        <v>0</v>
      </c>
      <c r="AM184" s="111">
        <v>0</v>
      </c>
      <c r="AN184" s="111">
        <v>0</v>
      </c>
      <c r="AO184" s="111">
        <v>0</v>
      </c>
      <c r="AP184" s="111">
        <v>0</v>
      </c>
      <c r="AQ184" s="111">
        <v>0</v>
      </c>
      <c r="AR184" s="111">
        <v>0</v>
      </c>
      <c r="AS184" s="111">
        <v>0</v>
      </c>
      <c r="AT184" s="111">
        <v>0</v>
      </c>
      <c r="AU184" s="111">
        <f t="shared" si="2"/>
        <v>0</v>
      </c>
      <c r="AV184" s="111">
        <v>67361.31</v>
      </c>
      <c r="AW184" s="111">
        <v>52639.02</v>
      </c>
      <c r="AX184" s="112">
        <v>0</v>
      </c>
      <c r="AY184" s="112">
        <v>360</v>
      </c>
      <c r="AZ184" s="111">
        <v>292640.96399999998</v>
      </c>
      <c r="BA184" s="111">
        <v>88825</v>
      </c>
      <c r="BB184" s="113">
        <v>85</v>
      </c>
      <c r="BC184" s="113">
        <v>64.460583732057401</v>
      </c>
      <c r="BD184" s="113">
        <v>10.199999999999999</v>
      </c>
      <c r="BE184" s="113"/>
      <c r="BF184" s="109" t="s">
        <v>412</v>
      </c>
      <c r="BG184" s="106"/>
      <c r="BH184" s="109" t="s">
        <v>422</v>
      </c>
      <c r="BI184" s="109" t="s">
        <v>423</v>
      </c>
      <c r="BJ184" s="109" t="s">
        <v>447</v>
      </c>
      <c r="BK184" s="109" t="s">
        <v>416</v>
      </c>
      <c r="BL184" s="107" t="s">
        <v>11</v>
      </c>
      <c r="BM184" s="113">
        <v>535164.72594389995</v>
      </c>
      <c r="BN184" s="107" t="s">
        <v>339</v>
      </c>
      <c r="BO184" s="113"/>
      <c r="BP184" s="114">
        <v>36713</v>
      </c>
      <c r="BQ184" s="114">
        <v>47670</v>
      </c>
      <c r="BR184" s="113">
        <v>47435.56</v>
      </c>
      <c r="BS184" s="113">
        <v>0</v>
      </c>
      <c r="BT184" s="113">
        <v>45.67</v>
      </c>
    </row>
    <row r="185" spans="1:72" s="94" customFormat="1" ht="18.2" customHeight="1" x14ac:dyDescent="0.15">
      <c r="A185" s="97">
        <v>183</v>
      </c>
      <c r="B185" s="98" t="s">
        <v>158</v>
      </c>
      <c r="C185" s="98" t="s">
        <v>411</v>
      </c>
      <c r="D185" s="99">
        <v>45261</v>
      </c>
      <c r="E185" s="100" t="s">
        <v>247</v>
      </c>
      <c r="F185" s="101">
        <v>185</v>
      </c>
      <c r="G185" s="101">
        <v>184</v>
      </c>
      <c r="H185" s="102">
        <v>45875.87</v>
      </c>
      <c r="I185" s="102">
        <v>37479.83</v>
      </c>
      <c r="J185" s="102">
        <v>0</v>
      </c>
      <c r="K185" s="102">
        <v>83355.7</v>
      </c>
      <c r="L185" s="102">
        <v>402.74</v>
      </c>
      <c r="M185" s="102">
        <v>0</v>
      </c>
      <c r="N185" s="102">
        <v>0</v>
      </c>
      <c r="O185" s="102">
        <v>0</v>
      </c>
      <c r="P185" s="102">
        <v>0</v>
      </c>
      <c r="Q185" s="102">
        <v>0</v>
      </c>
      <c r="R185" s="102">
        <v>0</v>
      </c>
      <c r="S185" s="102">
        <v>83355.7</v>
      </c>
      <c r="T185" s="102">
        <v>109162.27</v>
      </c>
      <c r="U185" s="102">
        <v>389.92</v>
      </c>
      <c r="V185" s="102">
        <v>0</v>
      </c>
      <c r="W185" s="102">
        <v>0</v>
      </c>
      <c r="X185" s="102">
        <v>0</v>
      </c>
      <c r="Y185" s="102">
        <v>0</v>
      </c>
      <c r="Z185" s="102">
        <v>0</v>
      </c>
      <c r="AA185" s="102">
        <v>109552.19</v>
      </c>
      <c r="AB185" s="102">
        <v>0</v>
      </c>
      <c r="AC185" s="102">
        <v>0</v>
      </c>
      <c r="AD185" s="102">
        <v>0</v>
      </c>
      <c r="AE185" s="102">
        <v>0</v>
      </c>
      <c r="AF185" s="102">
        <v>0</v>
      </c>
      <c r="AG185" s="102">
        <v>0</v>
      </c>
      <c r="AH185" s="102">
        <v>0</v>
      </c>
      <c r="AI185" s="102">
        <v>0</v>
      </c>
      <c r="AJ185" s="102">
        <v>0</v>
      </c>
      <c r="AK185" s="102">
        <v>0</v>
      </c>
      <c r="AL185" s="102">
        <v>0</v>
      </c>
      <c r="AM185" s="102">
        <v>0</v>
      </c>
      <c r="AN185" s="102">
        <v>0</v>
      </c>
      <c r="AO185" s="102">
        <v>0</v>
      </c>
      <c r="AP185" s="102">
        <v>0</v>
      </c>
      <c r="AQ185" s="102">
        <v>0</v>
      </c>
      <c r="AR185" s="102">
        <v>0</v>
      </c>
      <c r="AS185" s="102">
        <v>0</v>
      </c>
      <c r="AT185" s="102">
        <v>0</v>
      </c>
      <c r="AU185" s="102">
        <f t="shared" si="2"/>
        <v>0</v>
      </c>
      <c r="AV185" s="102">
        <v>37882.57</v>
      </c>
      <c r="AW185" s="102">
        <v>109552.19</v>
      </c>
      <c r="AX185" s="103">
        <v>80</v>
      </c>
      <c r="AY185" s="103">
        <v>360</v>
      </c>
      <c r="AZ185" s="102">
        <v>292640.96399999998</v>
      </c>
      <c r="BA185" s="102">
        <v>88825</v>
      </c>
      <c r="BB185" s="104">
        <v>85</v>
      </c>
      <c r="BC185" s="104">
        <v>79.766220095693797</v>
      </c>
      <c r="BD185" s="104">
        <v>10.199999999999999</v>
      </c>
      <c r="BE185" s="104"/>
      <c r="BF185" s="100" t="s">
        <v>412</v>
      </c>
      <c r="BG185" s="97"/>
      <c r="BH185" s="100" t="s">
        <v>422</v>
      </c>
      <c r="BI185" s="100" t="s">
        <v>423</v>
      </c>
      <c r="BJ185" s="100" t="s">
        <v>447</v>
      </c>
      <c r="BK185" s="100" t="s">
        <v>416</v>
      </c>
      <c r="BL185" s="98" t="s">
        <v>11</v>
      </c>
      <c r="BM185" s="104">
        <v>662235.19623300002</v>
      </c>
      <c r="BN185" s="98" t="s">
        <v>339</v>
      </c>
      <c r="BO185" s="104"/>
      <c r="BP185" s="105">
        <v>36713</v>
      </c>
      <c r="BQ185" s="105">
        <v>47670</v>
      </c>
      <c r="BR185" s="104">
        <v>56477.49</v>
      </c>
      <c r="BS185" s="104">
        <v>125.08</v>
      </c>
      <c r="BT185" s="104">
        <v>45.67</v>
      </c>
    </row>
    <row r="186" spans="1:72" s="94" customFormat="1" ht="18.2" customHeight="1" x14ac:dyDescent="0.15">
      <c r="A186" s="106">
        <v>184</v>
      </c>
      <c r="B186" s="107" t="s">
        <v>158</v>
      </c>
      <c r="C186" s="107" t="s">
        <v>411</v>
      </c>
      <c r="D186" s="108">
        <v>45261</v>
      </c>
      <c r="E186" s="109" t="s">
        <v>634</v>
      </c>
      <c r="F186" s="110">
        <v>0</v>
      </c>
      <c r="G186" s="110">
        <v>0</v>
      </c>
      <c r="H186" s="111">
        <v>37032.089999999997</v>
      </c>
      <c r="I186" s="111">
        <v>0</v>
      </c>
      <c r="J186" s="111">
        <v>0</v>
      </c>
      <c r="K186" s="111">
        <v>37032.089999999997</v>
      </c>
      <c r="L186" s="111">
        <v>390.43</v>
      </c>
      <c r="M186" s="111">
        <v>0</v>
      </c>
      <c r="N186" s="111">
        <v>0</v>
      </c>
      <c r="O186" s="111">
        <v>0</v>
      </c>
      <c r="P186" s="111">
        <v>390.43</v>
      </c>
      <c r="Q186" s="111">
        <v>144.83000000000001</v>
      </c>
      <c r="R186" s="111">
        <v>0</v>
      </c>
      <c r="S186" s="111">
        <v>36496.83</v>
      </c>
      <c r="T186" s="111">
        <v>0</v>
      </c>
      <c r="U186" s="111">
        <v>310.47000000000003</v>
      </c>
      <c r="V186" s="111">
        <v>0</v>
      </c>
      <c r="W186" s="111">
        <v>0</v>
      </c>
      <c r="X186" s="111">
        <v>310.47000000000003</v>
      </c>
      <c r="Y186" s="111">
        <v>0</v>
      </c>
      <c r="Z186" s="111">
        <v>0</v>
      </c>
      <c r="AA186" s="111">
        <v>0</v>
      </c>
      <c r="AB186" s="111">
        <v>106.06</v>
      </c>
      <c r="AC186" s="111">
        <v>0</v>
      </c>
      <c r="AD186" s="111">
        <v>0</v>
      </c>
      <c r="AE186" s="111">
        <v>0</v>
      </c>
      <c r="AF186" s="111">
        <v>0</v>
      </c>
      <c r="AG186" s="111">
        <v>0</v>
      </c>
      <c r="AH186" s="111">
        <v>94.15</v>
      </c>
      <c r="AI186" s="111">
        <v>49.19</v>
      </c>
      <c r="AJ186" s="111">
        <v>0</v>
      </c>
      <c r="AK186" s="111">
        <v>0</v>
      </c>
      <c r="AL186" s="111">
        <v>0</v>
      </c>
      <c r="AM186" s="111">
        <v>0</v>
      </c>
      <c r="AN186" s="111">
        <v>0</v>
      </c>
      <c r="AO186" s="111">
        <v>0</v>
      </c>
      <c r="AP186" s="111">
        <v>0</v>
      </c>
      <c r="AQ186" s="111">
        <v>0</v>
      </c>
      <c r="AR186" s="111">
        <v>0</v>
      </c>
      <c r="AS186" s="111">
        <v>50.05104</v>
      </c>
      <c r="AT186" s="111">
        <v>0</v>
      </c>
      <c r="AU186" s="111">
        <f t="shared" si="2"/>
        <v>1045.0789599999998</v>
      </c>
      <c r="AV186" s="111">
        <v>0</v>
      </c>
      <c r="AW186" s="111">
        <v>0</v>
      </c>
      <c r="AX186" s="112">
        <v>79</v>
      </c>
      <c r="AY186" s="112">
        <v>360</v>
      </c>
      <c r="AZ186" s="111">
        <v>245403.04800000001</v>
      </c>
      <c r="BA186" s="111">
        <v>79200</v>
      </c>
      <c r="BB186" s="113">
        <v>90</v>
      </c>
      <c r="BC186" s="113">
        <v>41.473670454545498</v>
      </c>
      <c r="BD186" s="113">
        <v>10.1</v>
      </c>
      <c r="BE186" s="113"/>
      <c r="BF186" s="109" t="s">
        <v>412</v>
      </c>
      <c r="BG186" s="106"/>
      <c r="BH186" s="109" t="s">
        <v>422</v>
      </c>
      <c r="BI186" s="109" t="s">
        <v>423</v>
      </c>
      <c r="BJ186" s="109" t="s">
        <v>635</v>
      </c>
      <c r="BK186" s="109" t="s">
        <v>139</v>
      </c>
      <c r="BL186" s="107" t="s">
        <v>11</v>
      </c>
      <c r="BM186" s="113">
        <v>289956.00033269997</v>
      </c>
      <c r="BN186" s="107" t="s">
        <v>339</v>
      </c>
      <c r="BO186" s="113"/>
      <c r="BP186" s="114">
        <v>36691</v>
      </c>
      <c r="BQ186" s="114">
        <v>47648</v>
      </c>
      <c r="BR186" s="113">
        <v>0</v>
      </c>
      <c r="BS186" s="113">
        <v>106.06</v>
      </c>
      <c r="BT186" s="113">
        <v>0</v>
      </c>
    </row>
    <row r="187" spans="1:72" s="94" customFormat="1" ht="18.2" customHeight="1" x14ac:dyDescent="0.15">
      <c r="A187" s="97">
        <v>185</v>
      </c>
      <c r="B187" s="98" t="s">
        <v>158</v>
      </c>
      <c r="C187" s="98" t="s">
        <v>411</v>
      </c>
      <c r="D187" s="99">
        <v>45261</v>
      </c>
      <c r="E187" s="100" t="s">
        <v>130</v>
      </c>
      <c r="F187" s="101">
        <v>174</v>
      </c>
      <c r="G187" s="101">
        <v>173</v>
      </c>
      <c r="H187" s="102">
        <v>40323.339999999997</v>
      </c>
      <c r="I187" s="102">
        <v>32960.019999999997</v>
      </c>
      <c r="J187" s="102">
        <v>0</v>
      </c>
      <c r="K187" s="102">
        <v>73283.360000000001</v>
      </c>
      <c r="L187" s="102">
        <v>361.54</v>
      </c>
      <c r="M187" s="102">
        <v>0</v>
      </c>
      <c r="N187" s="102">
        <v>0</v>
      </c>
      <c r="O187" s="102">
        <v>0</v>
      </c>
      <c r="P187" s="102">
        <v>0</v>
      </c>
      <c r="Q187" s="102">
        <v>0</v>
      </c>
      <c r="R187" s="102">
        <v>0</v>
      </c>
      <c r="S187" s="102">
        <v>73283.360000000001</v>
      </c>
      <c r="T187" s="102">
        <v>88996.58</v>
      </c>
      <c r="U187" s="102">
        <v>339.36</v>
      </c>
      <c r="V187" s="102">
        <v>0</v>
      </c>
      <c r="W187" s="102">
        <v>0</v>
      </c>
      <c r="X187" s="102">
        <v>0</v>
      </c>
      <c r="Y187" s="102">
        <v>0</v>
      </c>
      <c r="Z187" s="102">
        <v>0</v>
      </c>
      <c r="AA187" s="102">
        <v>89335.94</v>
      </c>
      <c r="AB187" s="102">
        <v>0</v>
      </c>
      <c r="AC187" s="102">
        <v>0</v>
      </c>
      <c r="AD187" s="102">
        <v>0</v>
      </c>
      <c r="AE187" s="102">
        <v>0</v>
      </c>
      <c r="AF187" s="102">
        <v>0</v>
      </c>
      <c r="AG187" s="102">
        <v>0</v>
      </c>
      <c r="AH187" s="102">
        <v>0</v>
      </c>
      <c r="AI187" s="102">
        <v>0</v>
      </c>
      <c r="AJ187" s="102">
        <v>0</v>
      </c>
      <c r="AK187" s="102">
        <v>0</v>
      </c>
      <c r="AL187" s="102">
        <v>0</v>
      </c>
      <c r="AM187" s="102">
        <v>0</v>
      </c>
      <c r="AN187" s="102">
        <v>0</v>
      </c>
      <c r="AO187" s="102">
        <v>0</v>
      </c>
      <c r="AP187" s="102">
        <v>0</v>
      </c>
      <c r="AQ187" s="102">
        <v>0</v>
      </c>
      <c r="AR187" s="102">
        <v>0</v>
      </c>
      <c r="AS187" s="102">
        <v>0</v>
      </c>
      <c r="AT187" s="102">
        <v>0</v>
      </c>
      <c r="AU187" s="102">
        <f t="shared" si="2"/>
        <v>0</v>
      </c>
      <c r="AV187" s="102">
        <v>33321.56</v>
      </c>
      <c r="AW187" s="102">
        <v>89335.94</v>
      </c>
      <c r="AX187" s="103">
        <v>79</v>
      </c>
      <c r="AY187" s="103">
        <v>360</v>
      </c>
      <c r="AZ187" s="102">
        <v>245403.04800000001</v>
      </c>
      <c r="BA187" s="102">
        <v>79200</v>
      </c>
      <c r="BB187" s="104">
        <v>90</v>
      </c>
      <c r="BC187" s="104">
        <v>83.276545454545499</v>
      </c>
      <c r="BD187" s="104">
        <v>10.1</v>
      </c>
      <c r="BE187" s="104"/>
      <c r="BF187" s="100" t="s">
        <v>412</v>
      </c>
      <c r="BG187" s="97"/>
      <c r="BH187" s="100" t="s">
        <v>422</v>
      </c>
      <c r="BI187" s="100" t="s">
        <v>423</v>
      </c>
      <c r="BJ187" s="100" t="s">
        <v>635</v>
      </c>
      <c r="BK187" s="100" t="s">
        <v>416</v>
      </c>
      <c r="BL187" s="98" t="s">
        <v>11</v>
      </c>
      <c r="BM187" s="104">
        <v>582213.57735839998</v>
      </c>
      <c r="BN187" s="98" t="s">
        <v>339</v>
      </c>
      <c r="BO187" s="104"/>
      <c r="BP187" s="105">
        <v>36691</v>
      </c>
      <c r="BQ187" s="105">
        <v>47648</v>
      </c>
      <c r="BR187" s="104">
        <v>46978.04</v>
      </c>
      <c r="BS187" s="104">
        <v>106.06</v>
      </c>
      <c r="BT187" s="104">
        <v>45.86</v>
      </c>
    </row>
    <row r="188" spans="1:72" s="94" customFormat="1" ht="18.2" customHeight="1" x14ac:dyDescent="0.15">
      <c r="A188" s="106">
        <v>186</v>
      </c>
      <c r="B188" s="107" t="s">
        <v>158</v>
      </c>
      <c r="C188" s="107" t="s">
        <v>411</v>
      </c>
      <c r="D188" s="108">
        <v>45261</v>
      </c>
      <c r="E188" s="109" t="s">
        <v>636</v>
      </c>
      <c r="F188" s="110">
        <v>0</v>
      </c>
      <c r="G188" s="110">
        <v>0</v>
      </c>
      <c r="H188" s="111">
        <v>39930.82</v>
      </c>
      <c r="I188" s="111">
        <v>0</v>
      </c>
      <c r="J188" s="111">
        <v>0</v>
      </c>
      <c r="K188" s="111">
        <v>39930.82</v>
      </c>
      <c r="L188" s="111">
        <v>361.82</v>
      </c>
      <c r="M188" s="111">
        <v>0</v>
      </c>
      <c r="N188" s="111">
        <v>0</v>
      </c>
      <c r="O188" s="111">
        <v>0</v>
      </c>
      <c r="P188" s="111">
        <v>0</v>
      </c>
      <c r="Q188" s="111">
        <v>0</v>
      </c>
      <c r="R188" s="111">
        <v>0</v>
      </c>
      <c r="S188" s="111">
        <v>39930.82</v>
      </c>
      <c r="T188" s="111">
        <v>0</v>
      </c>
      <c r="U188" s="111">
        <v>339.08</v>
      </c>
      <c r="V188" s="111">
        <v>0</v>
      </c>
      <c r="W188" s="111">
        <v>0</v>
      </c>
      <c r="X188" s="111">
        <v>0</v>
      </c>
      <c r="Y188" s="111">
        <v>0</v>
      </c>
      <c r="Z188" s="111">
        <v>0</v>
      </c>
      <c r="AA188" s="111">
        <v>339.08</v>
      </c>
      <c r="AB188" s="111">
        <v>0</v>
      </c>
      <c r="AC188" s="111">
        <v>0</v>
      </c>
      <c r="AD188" s="111">
        <v>0</v>
      </c>
      <c r="AE188" s="111">
        <v>0</v>
      </c>
      <c r="AF188" s="111">
        <v>0</v>
      </c>
      <c r="AG188" s="111">
        <v>0</v>
      </c>
      <c r="AH188" s="111">
        <v>0</v>
      </c>
      <c r="AI188" s="111">
        <v>0</v>
      </c>
      <c r="AJ188" s="111">
        <v>0</v>
      </c>
      <c r="AK188" s="111">
        <v>0</v>
      </c>
      <c r="AL188" s="111">
        <v>0</v>
      </c>
      <c r="AM188" s="111">
        <v>0</v>
      </c>
      <c r="AN188" s="111">
        <v>0</v>
      </c>
      <c r="AO188" s="111">
        <v>0</v>
      </c>
      <c r="AP188" s="111">
        <v>0.12</v>
      </c>
      <c r="AQ188" s="111">
        <v>0</v>
      </c>
      <c r="AR188" s="111">
        <v>0</v>
      </c>
      <c r="AS188" s="111">
        <v>0.115801</v>
      </c>
      <c r="AT188" s="111">
        <v>0</v>
      </c>
      <c r="AU188" s="111">
        <f t="shared" si="2"/>
        <v>4.1989999999999944E-3</v>
      </c>
      <c r="AV188" s="111">
        <v>361.82</v>
      </c>
      <c r="AW188" s="111">
        <v>339.08</v>
      </c>
      <c r="AX188" s="112">
        <v>79</v>
      </c>
      <c r="AY188" s="112">
        <v>360</v>
      </c>
      <c r="AZ188" s="111">
        <v>245595.416</v>
      </c>
      <c r="BA188" s="111">
        <v>79200</v>
      </c>
      <c r="BB188" s="113">
        <v>90</v>
      </c>
      <c r="BC188" s="113">
        <v>45.375931818181797</v>
      </c>
      <c r="BD188" s="113">
        <v>10.1</v>
      </c>
      <c r="BE188" s="113"/>
      <c r="BF188" s="109" t="s">
        <v>412</v>
      </c>
      <c r="BG188" s="106"/>
      <c r="BH188" s="109" t="s">
        <v>422</v>
      </c>
      <c r="BI188" s="109" t="s">
        <v>423</v>
      </c>
      <c r="BJ188" s="109" t="s">
        <v>637</v>
      </c>
      <c r="BK188" s="109" t="s">
        <v>139</v>
      </c>
      <c r="BL188" s="107" t="s">
        <v>11</v>
      </c>
      <c r="BM188" s="113">
        <v>317237.98634579999</v>
      </c>
      <c r="BN188" s="107" t="s">
        <v>339</v>
      </c>
      <c r="BO188" s="113"/>
      <c r="BP188" s="114">
        <v>36697</v>
      </c>
      <c r="BQ188" s="114">
        <v>47654</v>
      </c>
      <c r="BR188" s="113">
        <v>498.42</v>
      </c>
      <c r="BS188" s="113">
        <v>106.06</v>
      </c>
      <c r="BT188" s="113">
        <v>0</v>
      </c>
    </row>
    <row r="189" spans="1:72" s="94" customFormat="1" ht="18.2" customHeight="1" x14ac:dyDescent="0.15">
      <c r="A189" s="97">
        <v>187</v>
      </c>
      <c r="B189" s="98" t="s">
        <v>158</v>
      </c>
      <c r="C189" s="98" t="s">
        <v>411</v>
      </c>
      <c r="D189" s="99">
        <v>45261</v>
      </c>
      <c r="E189" s="100" t="s">
        <v>638</v>
      </c>
      <c r="F189" s="101">
        <v>1</v>
      </c>
      <c r="G189" s="101">
        <v>0</v>
      </c>
      <c r="H189" s="102">
        <v>39962.29</v>
      </c>
      <c r="I189" s="102">
        <v>361.53</v>
      </c>
      <c r="J189" s="102">
        <v>0</v>
      </c>
      <c r="K189" s="102">
        <v>40323.82</v>
      </c>
      <c r="L189" s="102">
        <v>364.58</v>
      </c>
      <c r="M189" s="102">
        <v>0</v>
      </c>
      <c r="N189" s="102">
        <v>0</v>
      </c>
      <c r="O189" s="102">
        <v>261.54000000000002</v>
      </c>
      <c r="P189" s="102">
        <v>0</v>
      </c>
      <c r="Q189" s="102">
        <v>0</v>
      </c>
      <c r="R189" s="102">
        <v>0</v>
      </c>
      <c r="S189" s="102">
        <v>40062.28</v>
      </c>
      <c r="T189" s="102">
        <v>339.37</v>
      </c>
      <c r="U189" s="102">
        <v>336.32</v>
      </c>
      <c r="V189" s="102">
        <v>0</v>
      </c>
      <c r="W189" s="102">
        <v>339.37</v>
      </c>
      <c r="X189" s="102">
        <v>0</v>
      </c>
      <c r="Y189" s="102">
        <v>0</v>
      </c>
      <c r="Z189" s="102">
        <v>0</v>
      </c>
      <c r="AA189" s="102">
        <v>336.32</v>
      </c>
      <c r="AB189" s="102">
        <v>0</v>
      </c>
      <c r="AC189" s="102">
        <v>0</v>
      </c>
      <c r="AD189" s="102">
        <v>0</v>
      </c>
      <c r="AE189" s="102">
        <v>0</v>
      </c>
      <c r="AF189" s="102">
        <v>0</v>
      </c>
      <c r="AG189" s="102">
        <v>0</v>
      </c>
      <c r="AH189" s="102">
        <v>0</v>
      </c>
      <c r="AI189" s="102">
        <v>44.55</v>
      </c>
      <c r="AJ189" s="102">
        <v>106.04</v>
      </c>
      <c r="AK189" s="102">
        <v>0</v>
      </c>
      <c r="AL189" s="102">
        <v>0</v>
      </c>
      <c r="AM189" s="102">
        <v>31.37</v>
      </c>
      <c r="AN189" s="102">
        <v>0</v>
      </c>
      <c r="AO189" s="102">
        <v>94.15</v>
      </c>
      <c r="AP189" s="102">
        <v>3.7</v>
      </c>
      <c r="AQ189" s="102">
        <v>0</v>
      </c>
      <c r="AR189" s="102">
        <v>0</v>
      </c>
      <c r="AS189" s="102">
        <v>2.5170000000000001E-3</v>
      </c>
      <c r="AT189" s="102">
        <v>0</v>
      </c>
      <c r="AU189" s="102">
        <f t="shared" si="2"/>
        <v>880.71748300000002</v>
      </c>
      <c r="AV189" s="102">
        <v>464.57</v>
      </c>
      <c r="AW189" s="102">
        <v>336.32</v>
      </c>
      <c r="AX189" s="103">
        <v>80</v>
      </c>
      <c r="AY189" s="103">
        <v>360</v>
      </c>
      <c r="AZ189" s="102">
        <v>247257.56</v>
      </c>
      <c r="BA189" s="102">
        <v>79200</v>
      </c>
      <c r="BB189" s="104">
        <v>90</v>
      </c>
      <c r="BC189" s="104">
        <v>45.5253181818182</v>
      </c>
      <c r="BD189" s="104">
        <v>10.1</v>
      </c>
      <c r="BE189" s="104"/>
      <c r="BF189" s="100" t="s">
        <v>412</v>
      </c>
      <c r="BG189" s="97"/>
      <c r="BH189" s="100" t="s">
        <v>422</v>
      </c>
      <c r="BI189" s="100" t="s">
        <v>423</v>
      </c>
      <c r="BJ189" s="100" t="s">
        <v>639</v>
      </c>
      <c r="BK189" s="100" t="s">
        <v>434</v>
      </c>
      <c r="BL189" s="98" t="s">
        <v>11</v>
      </c>
      <c r="BM189" s="104">
        <v>318282.39529319998</v>
      </c>
      <c r="BN189" s="98" t="s">
        <v>339</v>
      </c>
      <c r="BO189" s="104"/>
      <c r="BP189" s="105">
        <v>36732</v>
      </c>
      <c r="BQ189" s="105">
        <v>47689</v>
      </c>
      <c r="BR189" s="104">
        <v>250.36</v>
      </c>
      <c r="BS189" s="104">
        <v>106.04</v>
      </c>
      <c r="BT189" s="104">
        <v>45.51</v>
      </c>
    </row>
    <row r="190" spans="1:72" s="94" customFormat="1" ht="18.2" customHeight="1" x14ac:dyDescent="0.15">
      <c r="A190" s="106">
        <v>188</v>
      </c>
      <c r="B190" s="107" t="s">
        <v>158</v>
      </c>
      <c r="C190" s="107" t="s">
        <v>411</v>
      </c>
      <c r="D190" s="108">
        <v>45261</v>
      </c>
      <c r="E190" s="109" t="s">
        <v>640</v>
      </c>
      <c r="F190" s="110">
        <v>2</v>
      </c>
      <c r="G190" s="110">
        <v>1</v>
      </c>
      <c r="H190" s="111">
        <v>40679.660000000003</v>
      </c>
      <c r="I190" s="111">
        <v>361.27</v>
      </c>
      <c r="J190" s="111">
        <v>0</v>
      </c>
      <c r="K190" s="111">
        <v>41040.93</v>
      </c>
      <c r="L190" s="111">
        <v>358.54</v>
      </c>
      <c r="M190" s="111">
        <v>0</v>
      </c>
      <c r="N190" s="111">
        <v>0</v>
      </c>
      <c r="O190" s="111">
        <v>0</v>
      </c>
      <c r="P190" s="111">
        <v>0</v>
      </c>
      <c r="Q190" s="111">
        <v>0</v>
      </c>
      <c r="R190" s="111">
        <v>0</v>
      </c>
      <c r="S190" s="111">
        <v>41040.93</v>
      </c>
      <c r="T190" s="111">
        <v>345.36</v>
      </c>
      <c r="U190" s="111">
        <v>342.36</v>
      </c>
      <c r="V190" s="111">
        <v>0</v>
      </c>
      <c r="W190" s="111">
        <v>0</v>
      </c>
      <c r="X190" s="111">
        <v>0</v>
      </c>
      <c r="Y190" s="111">
        <v>0</v>
      </c>
      <c r="Z190" s="111">
        <v>0</v>
      </c>
      <c r="AA190" s="111">
        <v>687.72</v>
      </c>
      <c r="AB190" s="111">
        <v>0</v>
      </c>
      <c r="AC190" s="111">
        <v>0</v>
      </c>
      <c r="AD190" s="111">
        <v>0</v>
      </c>
      <c r="AE190" s="111">
        <v>0</v>
      </c>
      <c r="AF190" s="111">
        <v>0</v>
      </c>
      <c r="AG190" s="111">
        <v>0</v>
      </c>
      <c r="AH190" s="111">
        <v>0</v>
      </c>
      <c r="AI190" s="111">
        <v>0</v>
      </c>
      <c r="AJ190" s="111">
        <v>0</v>
      </c>
      <c r="AK190" s="111">
        <v>0</v>
      </c>
      <c r="AL190" s="111">
        <v>0</v>
      </c>
      <c r="AM190" s="111">
        <v>0</v>
      </c>
      <c r="AN190" s="111">
        <v>0</v>
      </c>
      <c r="AO190" s="111">
        <v>0</v>
      </c>
      <c r="AP190" s="111">
        <v>0</v>
      </c>
      <c r="AQ190" s="111">
        <v>0</v>
      </c>
      <c r="AR190" s="111">
        <v>0</v>
      </c>
      <c r="AS190" s="111">
        <v>0</v>
      </c>
      <c r="AT190" s="111">
        <v>0</v>
      </c>
      <c r="AU190" s="111">
        <f t="shared" si="2"/>
        <v>0</v>
      </c>
      <c r="AV190" s="111">
        <v>719.81</v>
      </c>
      <c r="AW190" s="111">
        <v>687.72</v>
      </c>
      <c r="AX190" s="112">
        <v>80</v>
      </c>
      <c r="AY190" s="112">
        <v>360</v>
      </c>
      <c r="AZ190" s="111">
        <v>247257.56</v>
      </c>
      <c r="BA190" s="111">
        <v>79200</v>
      </c>
      <c r="BB190" s="113">
        <v>90</v>
      </c>
      <c r="BC190" s="113">
        <v>46.637420454545499</v>
      </c>
      <c r="BD190" s="113">
        <v>10.1</v>
      </c>
      <c r="BE190" s="113"/>
      <c r="BF190" s="109" t="s">
        <v>412</v>
      </c>
      <c r="BG190" s="106"/>
      <c r="BH190" s="109" t="s">
        <v>422</v>
      </c>
      <c r="BI190" s="109" t="s">
        <v>423</v>
      </c>
      <c r="BJ190" s="109" t="s">
        <v>641</v>
      </c>
      <c r="BK190" s="109" t="s">
        <v>434</v>
      </c>
      <c r="BL190" s="107" t="s">
        <v>11</v>
      </c>
      <c r="BM190" s="113">
        <v>326057.46616170002</v>
      </c>
      <c r="BN190" s="107" t="s">
        <v>339</v>
      </c>
      <c r="BO190" s="113"/>
      <c r="BP190" s="114">
        <v>36732</v>
      </c>
      <c r="BQ190" s="114">
        <v>47689</v>
      </c>
      <c r="BR190" s="113">
        <v>544.30999999999995</v>
      </c>
      <c r="BS190" s="113">
        <v>106.04</v>
      </c>
      <c r="BT190" s="113">
        <v>45.51</v>
      </c>
    </row>
    <row r="191" spans="1:72" s="94" customFormat="1" ht="18.2" customHeight="1" x14ac:dyDescent="0.15">
      <c r="A191" s="97">
        <v>189</v>
      </c>
      <c r="B191" s="98" t="s">
        <v>158</v>
      </c>
      <c r="C191" s="98" t="s">
        <v>411</v>
      </c>
      <c r="D191" s="99">
        <v>45261</v>
      </c>
      <c r="E191" s="100" t="s">
        <v>248</v>
      </c>
      <c r="F191" s="101">
        <v>138</v>
      </c>
      <c r="G191" s="101">
        <v>137</v>
      </c>
      <c r="H191" s="102">
        <v>40683.61</v>
      </c>
      <c r="I191" s="102">
        <v>29193.88</v>
      </c>
      <c r="J191" s="102">
        <v>0</v>
      </c>
      <c r="K191" s="102">
        <v>69877.490000000005</v>
      </c>
      <c r="L191" s="102">
        <v>358.5</v>
      </c>
      <c r="M191" s="102">
        <v>0</v>
      </c>
      <c r="N191" s="102">
        <v>0</v>
      </c>
      <c r="O191" s="102">
        <v>0</v>
      </c>
      <c r="P191" s="102">
        <v>0</v>
      </c>
      <c r="Q191" s="102">
        <v>0</v>
      </c>
      <c r="R191" s="102">
        <v>0</v>
      </c>
      <c r="S191" s="102">
        <v>69877.490000000005</v>
      </c>
      <c r="T191" s="102">
        <v>66966.67</v>
      </c>
      <c r="U191" s="102">
        <v>342.4</v>
      </c>
      <c r="V191" s="102">
        <v>0</v>
      </c>
      <c r="W191" s="102">
        <v>0</v>
      </c>
      <c r="X191" s="102">
        <v>0</v>
      </c>
      <c r="Y191" s="102">
        <v>0</v>
      </c>
      <c r="Z191" s="102">
        <v>0</v>
      </c>
      <c r="AA191" s="102">
        <v>67309.070000000007</v>
      </c>
      <c r="AB191" s="102">
        <v>0</v>
      </c>
      <c r="AC191" s="102">
        <v>0</v>
      </c>
      <c r="AD191" s="102">
        <v>0</v>
      </c>
      <c r="AE191" s="102">
        <v>0</v>
      </c>
      <c r="AF191" s="102">
        <v>0</v>
      </c>
      <c r="AG191" s="102">
        <v>0</v>
      </c>
      <c r="AH191" s="102">
        <v>0</v>
      </c>
      <c r="AI191" s="102">
        <v>0</v>
      </c>
      <c r="AJ191" s="102">
        <v>0</v>
      </c>
      <c r="AK191" s="102">
        <v>0</v>
      </c>
      <c r="AL191" s="102">
        <v>0</v>
      </c>
      <c r="AM191" s="102">
        <v>0</v>
      </c>
      <c r="AN191" s="102">
        <v>0</v>
      </c>
      <c r="AO191" s="102">
        <v>0</v>
      </c>
      <c r="AP191" s="102">
        <v>0</v>
      </c>
      <c r="AQ191" s="102">
        <v>0</v>
      </c>
      <c r="AR191" s="102">
        <v>0</v>
      </c>
      <c r="AS191" s="102">
        <v>0</v>
      </c>
      <c r="AT191" s="102">
        <v>0</v>
      </c>
      <c r="AU191" s="102">
        <f t="shared" si="2"/>
        <v>0</v>
      </c>
      <c r="AV191" s="102">
        <v>29552.38</v>
      </c>
      <c r="AW191" s="102">
        <v>67309.070000000007</v>
      </c>
      <c r="AX191" s="103">
        <v>80</v>
      </c>
      <c r="AY191" s="103">
        <v>360</v>
      </c>
      <c r="AZ191" s="102">
        <v>247257.56</v>
      </c>
      <c r="BA191" s="102">
        <v>79200</v>
      </c>
      <c r="BB191" s="104">
        <v>90</v>
      </c>
      <c r="BC191" s="104">
        <v>79.406238636363597</v>
      </c>
      <c r="BD191" s="104">
        <v>10.1</v>
      </c>
      <c r="BE191" s="104"/>
      <c r="BF191" s="100" t="s">
        <v>412</v>
      </c>
      <c r="BG191" s="97"/>
      <c r="BH191" s="100" t="s">
        <v>422</v>
      </c>
      <c r="BI191" s="100" t="s">
        <v>423</v>
      </c>
      <c r="BJ191" s="100" t="s">
        <v>641</v>
      </c>
      <c r="BK191" s="100" t="s">
        <v>416</v>
      </c>
      <c r="BL191" s="98" t="s">
        <v>11</v>
      </c>
      <c r="BM191" s="104">
        <v>555154.99602810002</v>
      </c>
      <c r="BN191" s="98" t="s">
        <v>339</v>
      </c>
      <c r="BO191" s="104"/>
      <c r="BP191" s="105">
        <v>36732</v>
      </c>
      <c r="BQ191" s="105">
        <v>47689</v>
      </c>
      <c r="BR191" s="104">
        <v>37957.480000000003</v>
      </c>
      <c r="BS191" s="104">
        <v>106.04</v>
      </c>
      <c r="BT191" s="104">
        <v>45.52</v>
      </c>
    </row>
    <row r="192" spans="1:72" s="94" customFormat="1" ht="18.2" customHeight="1" x14ac:dyDescent="0.15">
      <c r="A192" s="106">
        <v>190</v>
      </c>
      <c r="B192" s="107" t="s">
        <v>158</v>
      </c>
      <c r="C192" s="107" t="s">
        <v>411</v>
      </c>
      <c r="D192" s="108">
        <v>45261</v>
      </c>
      <c r="E192" s="109" t="s">
        <v>642</v>
      </c>
      <c r="F192" s="110">
        <v>0</v>
      </c>
      <c r="G192" s="110">
        <v>0</v>
      </c>
      <c r="H192" s="111">
        <v>40235.71</v>
      </c>
      <c r="I192" s="111">
        <v>0</v>
      </c>
      <c r="J192" s="111">
        <v>0</v>
      </c>
      <c r="K192" s="111">
        <v>40235.71</v>
      </c>
      <c r="L192" s="111">
        <v>362.25</v>
      </c>
      <c r="M192" s="111">
        <v>0</v>
      </c>
      <c r="N192" s="111">
        <v>0</v>
      </c>
      <c r="O192" s="111">
        <v>0</v>
      </c>
      <c r="P192" s="111">
        <v>0</v>
      </c>
      <c r="Q192" s="111">
        <v>347.52</v>
      </c>
      <c r="R192" s="111">
        <v>0</v>
      </c>
      <c r="S192" s="111">
        <v>39888.19</v>
      </c>
      <c r="T192" s="111">
        <v>0</v>
      </c>
      <c r="U192" s="111">
        <v>338.65</v>
      </c>
      <c r="V192" s="111">
        <v>0</v>
      </c>
      <c r="W192" s="111">
        <v>0</v>
      </c>
      <c r="X192" s="111">
        <v>0</v>
      </c>
      <c r="Y192" s="111">
        <v>0</v>
      </c>
      <c r="Z192" s="111">
        <v>0</v>
      </c>
      <c r="AA192" s="111">
        <v>338.65</v>
      </c>
      <c r="AB192" s="111">
        <v>0</v>
      </c>
      <c r="AC192" s="111">
        <v>0</v>
      </c>
      <c r="AD192" s="111">
        <v>0</v>
      </c>
      <c r="AE192" s="111">
        <v>0</v>
      </c>
      <c r="AF192" s="111">
        <v>0</v>
      </c>
      <c r="AG192" s="111">
        <v>0</v>
      </c>
      <c r="AH192" s="111">
        <v>0</v>
      </c>
      <c r="AI192" s="111">
        <v>0</v>
      </c>
      <c r="AJ192" s="111">
        <v>0</v>
      </c>
      <c r="AK192" s="111">
        <v>0</v>
      </c>
      <c r="AL192" s="111">
        <v>0</v>
      </c>
      <c r="AM192" s="111">
        <v>0</v>
      </c>
      <c r="AN192" s="111">
        <v>0</v>
      </c>
      <c r="AO192" s="111">
        <v>0</v>
      </c>
      <c r="AP192" s="111">
        <v>0.11</v>
      </c>
      <c r="AQ192" s="111">
        <v>0</v>
      </c>
      <c r="AR192" s="111">
        <v>0</v>
      </c>
      <c r="AS192" s="111">
        <v>345.88007800000003</v>
      </c>
      <c r="AT192" s="111">
        <v>0</v>
      </c>
      <c r="AU192" s="111">
        <f t="shared" si="2"/>
        <v>1.7499219999999696</v>
      </c>
      <c r="AV192" s="111">
        <v>362.25</v>
      </c>
      <c r="AW192" s="111">
        <v>338.65</v>
      </c>
      <c r="AX192" s="112">
        <v>80</v>
      </c>
      <c r="AY192" s="112">
        <v>360</v>
      </c>
      <c r="AZ192" s="111">
        <v>247257.56</v>
      </c>
      <c r="BA192" s="111">
        <v>79200</v>
      </c>
      <c r="BB192" s="113">
        <v>90</v>
      </c>
      <c r="BC192" s="113">
        <v>45.327488636363597</v>
      </c>
      <c r="BD192" s="113">
        <v>10.1</v>
      </c>
      <c r="BE192" s="113"/>
      <c r="BF192" s="109" t="s">
        <v>412</v>
      </c>
      <c r="BG192" s="106"/>
      <c r="BH192" s="109" t="s">
        <v>422</v>
      </c>
      <c r="BI192" s="109" t="s">
        <v>423</v>
      </c>
      <c r="BJ192" s="109" t="s">
        <v>641</v>
      </c>
      <c r="BK192" s="109" t="s">
        <v>139</v>
      </c>
      <c r="BL192" s="107" t="s">
        <v>11</v>
      </c>
      <c r="BM192" s="113">
        <v>316899.30421109998</v>
      </c>
      <c r="BN192" s="107" t="s">
        <v>339</v>
      </c>
      <c r="BO192" s="113"/>
      <c r="BP192" s="114">
        <v>36732</v>
      </c>
      <c r="BQ192" s="114">
        <v>47689</v>
      </c>
      <c r="BR192" s="113">
        <v>498.69</v>
      </c>
      <c r="BS192" s="113">
        <v>106.04</v>
      </c>
      <c r="BT192" s="113">
        <v>0</v>
      </c>
    </row>
    <row r="193" spans="1:72" s="94" customFormat="1" ht="18.2" customHeight="1" x14ac:dyDescent="0.15">
      <c r="A193" s="97">
        <v>191</v>
      </c>
      <c r="B193" s="98" t="s">
        <v>158</v>
      </c>
      <c r="C193" s="98" t="s">
        <v>411</v>
      </c>
      <c r="D193" s="99">
        <v>45261</v>
      </c>
      <c r="E193" s="100" t="s">
        <v>249</v>
      </c>
      <c r="F193" s="101">
        <v>172</v>
      </c>
      <c r="G193" s="101">
        <v>171</v>
      </c>
      <c r="H193" s="102">
        <v>48755.55</v>
      </c>
      <c r="I193" s="102">
        <v>26433.14</v>
      </c>
      <c r="J193" s="102">
        <v>0</v>
      </c>
      <c r="K193" s="102">
        <v>75188.69</v>
      </c>
      <c r="L193" s="102">
        <v>297.88</v>
      </c>
      <c r="M193" s="102">
        <v>0</v>
      </c>
      <c r="N193" s="102">
        <v>0</v>
      </c>
      <c r="O193" s="102">
        <v>0</v>
      </c>
      <c r="P193" s="102">
        <v>0</v>
      </c>
      <c r="Q193" s="102">
        <v>0</v>
      </c>
      <c r="R193" s="102">
        <v>0</v>
      </c>
      <c r="S193" s="102">
        <v>75188.69</v>
      </c>
      <c r="T193" s="102">
        <v>98175.7</v>
      </c>
      <c r="U193" s="102">
        <v>426.59</v>
      </c>
      <c r="V193" s="102">
        <v>0</v>
      </c>
      <c r="W193" s="102">
        <v>0</v>
      </c>
      <c r="X193" s="102">
        <v>0</v>
      </c>
      <c r="Y193" s="102">
        <v>0</v>
      </c>
      <c r="Z193" s="102">
        <v>0</v>
      </c>
      <c r="AA193" s="102">
        <v>98602.29</v>
      </c>
      <c r="AB193" s="102">
        <v>0</v>
      </c>
      <c r="AC193" s="102">
        <v>0</v>
      </c>
      <c r="AD193" s="102">
        <v>0</v>
      </c>
      <c r="AE193" s="102">
        <v>0</v>
      </c>
      <c r="AF193" s="102">
        <v>0</v>
      </c>
      <c r="AG193" s="102">
        <v>0</v>
      </c>
      <c r="AH193" s="102">
        <v>0</v>
      </c>
      <c r="AI193" s="102">
        <v>0</v>
      </c>
      <c r="AJ193" s="102">
        <v>0</v>
      </c>
      <c r="AK193" s="102">
        <v>0</v>
      </c>
      <c r="AL193" s="102">
        <v>0</v>
      </c>
      <c r="AM193" s="102">
        <v>0</v>
      </c>
      <c r="AN193" s="102">
        <v>0</v>
      </c>
      <c r="AO193" s="102">
        <v>0</v>
      </c>
      <c r="AP193" s="102">
        <v>0</v>
      </c>
      <c r="AQ193" s="102">
        <v>0</v>
      </c>
      <c r="AR193" s="102">
        <v>0</v>
      </c>
      <c r="AS193" s="102">
        <v>0</v>
      </c>
      <c r="AT193" s="102">
        <v>0</v>
      </c>
      <c r="AU193" s="102">
        <f t="shared" si="2"/>
        <v>0</v>
      </c>
      <c r="AV193" s="102">
        <v>26731.02</v>
      </c>
      <c r="AW193" s="102">
        <v>98602.29</v>
      </c>
      <c r="AX193" s="103">
        <v>103</v>
      </c>
      <c r="AY193" s="103">
        <v>360</v>
      </c>
      <c r="AZ193" s="102">
        <v>274319.76</v>
      </c>
      <c r="BA193" s="102">
        <v>79200</v>
      </c>
      <c r="BB193" s="104">
        <v>90</v>
      </c>
      <c r="BC193" s="104">
        <v>85.441693181818195</v>
      </c>
      <c r="BD193" s="104">
        <v>10.5</v>
      </c>
      <c r="BE193" s="104"/>
      <c r="BF193" s="100" t="s">
        <v>412</v>
      </c>
      <c r="BG193" s="97"/>
      <c r="BH193" s="100" t="s">
        <v>435</v>
      </c>
      <c r="BI193" s="100" t="s">
        <v>643</v>
      </c>
      <c r="BJ193" s="100" t="s">
        <v>644</v>
      </c>
      <c r="BK193" s="100" t="s">
        <v>416</v>
      </c>
      <c r="BL193" s="98" t="s">
        <v>11</v>
      </c>
      <c r="BM193" s="104">
        <v>597350.83355610003</v>
      </c>
      <c r="BN193" s="98" t="s">
        <v>339</v>
      </c>
      <c r="BO193" s="104"/>
      <c r="BP193" s="105">
        <v>37382</v>
      </c>
      <c r="BQ193" s="105">
        <v>48340</v>
      </c>
      <c r="BR193" s="104">
        <v>42701.74</v>
      </c>
      <c r="BS193" s="104">
        <v>132</v>
      </c>
      <c r="BT193" s="104">
        <v>45.63</v>
      </c>
    </row>
    <row r="194" spans="1:72" s="94" customFormat="1" ht="18.2" customHeight="1" x14ac:dyDescent="0.15">
      <c r="A194" s="106">
        <v>192</v>
      </c>
      <c r="B194" s="107" t="s">
        <v>158</v>
      </c>
      <c r="C194" s="107" t="s">
        <v>411</v>
      </c>
      <c r="D194" s="108">
        <v>45261</v>
      </c>
      <c r="E194" s="109" t="s">
        <v>146</v>
      </c>
      <c r="F194" s="110">
        <v>103</v>
      </c>
      <c r="G194" s="110">
        <v>103</v>
      </c>
      <c r="H194" s="111">
        <v>0</v>
      </c>
      <c r="I194" s="111">
        <v>38398.949999999997</v>
      </c>
      <c r="J194" s="111">
        <v>0</v>
      </c>
      <c r="K194" s="111">
        <v>38398.949999999997</v>
      </c>
      <c r="L194" s="111">
        <v>0</v>
      </c>
      <c r="M194" s="111">
        <v>0</v>
      </c>
      <c r="N194" s="111">
        <v>0</v>
      </c>
      <c r="O194" s="111">
        <v>0</v>
      </c>
      <c r="P194" s="111">
        <v>0</v>
      </c>
      <c r="Q194" s="111">
        <v>0</v>
      </c>
      <c r="R194" s="111">
        <v>0</v>
      </c>
      <c r="S194" s="111">
        <v>38398.949999999997</v>
      </c>
      <c r="T194" s="111">
        <v>18032.080000000002</v>
      </c>
      <c r="U194" s="111">
        <v>0</v>
      </c>
      <c r="V194" s="111">
        <v>0</v>
      </c>
      <c r="W194" s="111">
        <v>0</v>
      </c>
      <c r="X194" s="111">
        <v>0</v>
      </c>
      <c r="Y194" s="111">
        <v>0</v>
      </c>
      <c r="Z194" s="111">
        <v>0</v>
      </c>
      <c r="AA194" s="111">
        <v>18032.080000000002</v>
      </c>
      <c r="AB194" s="111">
        <v>0</v>
      </c>
      <c r="AC194" s="111">
        <v>0</v>
      </c>
      <c r="AD194" s="111">
        <v>0</v>
      </c>
      <c r="AE194" s="111">
        <v>0</v>
      </c>
      <c r="AF194" s="111">
        <v>0</v>
      </c>
      <c r="AG194" s="111">
        <v>0</v>
      </c>
      <c r="AH194" s="111">
        <v>0</v>
      </c>
      <c r="AI194" s="111">
        <v>0</v>
      </c>
      <c r="AJ194" s="111">
        <v>0</v>
      </c>
      <c r="AK194" s="111">
        <v>0</v>
      </c>
      <c r="AL194" s="111">
        <v>0</v>
      </c>
      <c r="AM194" s="111">
        <v>0</v>
      </c>
      <c r="AN194" s="111">
        <v>0</v>
      </c>
      <c r="AO194" s="111">
        <v>0</v>
      </c>
      <c r="AP194" s="111">
        <v>0</v>
      </c>
      <c r="AQ194" s="111">
        <v>0</v>
      </c>
      <c r="AR194" s="111">
        <v>0</v>
      </c>
      <c r="AS194" s="111">
        <v>0</v>
      </c>
      <c r="AT194" s="111">
        <v>0</v>
      </c>
      <c r="AU194" s="111">
        <f t="shared" si="2"/>
        <v>0</v>
      </c>
      <c r="AV194" s="111">
        <v>38398.949999999997</v>
      </c>
      <c r="AW194" s="111">
        <v>18032.080000000002</v>
      </c>
      <c r="AX194" s="112">
        <v>0</v>
      </c>
      <c r="AY194" s="112">
        <v>360</v>
      </c>
      <c r="AZ194" s="111">
        <v>218346.128</v>
      </c>
      <c r="BA194" s="111">
        <v>64350</v>
      </c>
      <c r="BB194" s="113">
        <v>90</v>
      </c>
      <c r="BC194" s="113">
        <v>53.704825174825203</v>
      </c>
      <c r="BD194" s="113">
        <v>9.6</v>
      </c>
      <c r="BE194" s="113"/>
      <c r="BF194" s="109" t="s">
        <v>412</v>
      </c>
      <c r="BG194" s="106"/>
      <c r="BH194" s="109" t="s">
        <v>160</v>
      </c>
      <c r="BI194" s="109" t="s">
        <v>645</v>
      </c>
      <c r="BJ194" s="109" t="s">
        <v>646</v>
      </c>
      <c r="BK194" s="109" t="s">
        <v>416</v>
      </c>
      <c r="BL194" s="107" t="s">
        <v>11</v>
      </c>
      <c r="BM194" s="113">
        <v>305067.75407550001</v>
      </c>
      <c r="BN194" s="107" t="s">
        <v>339</v>
      </c>
      <c r="BO194" s="113"/>
      <c r="BP194" s="114">
        <v>37245</v>
      </c>
      <c r="BQ194" s="114">
        <v>44774</v>
      </c>
      <c r="BR194" s="113">
        <v>23780.12</v>
      </c>
      <c r="BS194" s="113">
        <v>0</v>
      </c>
      <c r="BT194" s="113">
        <v>53.24</v>
      </c>
    </row>
    <row r="195" spans="1:72" s="94" customFormat="1" ht="18.2" customHeight="1" x14ac:dyDescent="0.15">
      <c r="A195" s="97">
        <v>193</v>
      </c>
      <c r="B195" s="98" t="s">
        <v>158</v>
      </c>
      <c r="C195" s="98" t="s">
        <v>411</v>
      </c>
      <c r="D195" s="99">
        <v>45261</v>
      </c>
      <c r="E195" s="100" t="s">
        <v>131</v>
      </c>
      <c r="F195" s="101">
        <v>178</v>
      </c>
      <c r="G195" s="101">
        <v>177</v>
      </c>
      <c r="H195" s="102">
        <v>49051.63</v>
      </c>
      <c r="I195" s="102">
        <v>26587.34</v>
      </c>
      <c r="J195" s="102">
        <v>0</v>
      </c>
      <c r="K195" s="102">
        <v>75638.97</v>
      </c>
      <c r="L195" s="102">
        <v>295.29000000000002</v>
      </c>
      <c r="M195" s="102">
        <v>0</v>
      </c>
      <c r="N195" s="102">
        <v>0</v>
      </c>
      <c r="O195" s="102">
        <v>0</v>
      </c>
      <c r="P195" s="102">
        <v>0</v>
      </c>
      <c r="Q195" s="102">
        <v>0</v>
      </c>
      <c r="R195" s="102">
        <v>0</v>
      </c>
      <c r="S195" s="102">
        <v>75638.97</v>
      </c>
      <c r="T195" s="102">
        <v>102368.33</v>
      </c>
      <c r="U195" s="102">
        <v>429.18</v>
      </c>
      <c r="V195" s="102">
        <v>0</v>
      </c>
      <c r="W195" s="102">
        <v>0</v>
      </c>
      <c r="X195" s="102">
        <v>0</v>
      </c>
      <c r="Y195" s="102">
        <v>0</v>
      </c>
      <c r="Z195" s="102">
        <v>0</v>
      </c>
      <c r="AA195" s="102">
        <v>102797.51</v>
      </c>
      <c r="AB195" s="102">
        <v>0</v>
      </c>
      <c r="AC195" s="102">
        <v>0</v>
      </c>
      <c r="AD195" s="102">
        <v>0</v>
      </c>
      <c r="AE195" s="102">
        <v>0</v>
      </c>
      <c r="AF195" s="102">
        <v>0</v>
      </c>
      <c r="AG195" s="102">
        <v>0</v>
      </c>
      <c r="AH195" s="102">
        <v>0</v>
      </c>
      <c r="AI195" s="102">
        <v>0</v>
      </c>
      <c r="AJ195" s="102">
        <v>0</v>
      </c>
      <c r="AK195" s="102">
        <v>0</v>
      </c>
      <c r="AL195" s="102">
        <v>0</v>
      </c>
      <c r="AM195" s="102">
        <v>0</v>
      </c>
      <c r="AN195" s="102">
        <v>0</v>
      </c>
      <c r="AO195" s="102">
        <v>0</v>
      </c>
      <c r="AP195" s="102">
        <v>0</v>
      </c>
      <c r="AQ195" s="102">
        <v>0</v>
      </c>
      <c r="AR195" s="102">
        <v>0</v>
      </c>
      <c r="AS195" s="102">
        <v>0</v>
      </c>
      <c r="AT195" s="102">
        <v>0</v>
      </c>
      <c r="AU195" s="102">
        <f t="shared" ref="AU195:AU258" si="3">SUM(AB195:AR195,W195:Y195,O195:R195)-J195-AS195-AT195</f>
        <v>0</v>
      </c>
      <c r="AV195" s="102">
        <v>26882.63</v>
      </c>
      <c r="AW195" s="102">
        <v>102797.51</v>
      </c>
      <c r="AX195" s="103">
        <v>104</v>
      </c>
      <c r="AY195" s="103">
        <v>360</v>
      </c>
      <c r="AZ195" s="102">
        <v>274011.76</v>
      </c>
      <c r="BA195" s="102">
        <v>79200</v>
      </c>
      <c r="BB195" s="104">
        <v>90</v>
      </c>
      <c r="BC195" s="104">
        <v>85.953374999999994</v>
      </c>
      <c r="BD195" s="104">
        <v>10.5</v>
      </c>
      <c r="BE195" s="104"/>
      <c r="BF195" s="100" t="s">
        <v>412</v>
      </c>
      <c r="BG195" s="97"/>
      <c r="BH195" s="100" t="s">
        <v>435</v>
      </c>
      <c r="BI195" s="100" t="s">
        <v>643</v>
      </c>
      <c r="BJ195" s="100" t="s">
        <v>644</v>
      </c>
      <c r="BK195" s="100" t="s">
        <v>416</v>
      </c>
      <c r="BL195" s="98" t="s">
        <v>11</v>
      </c>
      <c r="BM195" s="104">
        <v>600928.16856929997</v>
      </c>
      <c r="BN195" s="98" t="s">
        <v>339</v>
      </c>
      <c r="BO195" s="104"/>
      <c r="BP195" s="105">
        <v>37400</v>
      </c>
      <c r="BQ195" s="105">
        <v>48358</v>
      </c>
      <c r="BR195" s="104">
        <v>43878.51</v>
      </c>
      <c r="BS195" s="104">
        <v>132</v>
      </c>
      <c r="BT195" s="104">
        <v>45.68</v>
      </c>
    </row>
    <row r="196" spans="1:72" s="94" customFormat="1" ht="18.2" customHeight="1" x14ac:dyDescent="0.15">
      <c r="A196" s="106">
        <v>194</v>
      </c>
      <c r="B196" s="107" t="s">
        <v>158</v>
      </c>
      <c r="C196" s="107" t="s">
        <v>411</v>
      </c>
      <c r="D196" s="108">
        <v>45261</v>
      </c>
      <c r="E196" s="109" t="s">
        <v>250</v>
      </c>
      <c r="F196" s="110">
        <v>149</v>
      </c>
      <c r="G196" s="110">
        <v>148</v>
      </c>
      <c r="H196" s="111">
        <v>46339.16</v>
      </c>
      <c r="I196" s="111">
        <v>26340.68</v>
      </c>
      <c r="J196" s="111">
        <v>0</v>
      </c>
      <c r="K196" s="111">
        <v>72679.839999999997</v>
      </c>
      <c r="L196" s="111">
        <v>310.89999999999998</v>
      </c>
      <c r="M196" s="111">
        <v>0</v>
      </c>
      <c r="N196" s="111">
        <v>0</v>
      </c>
      <c r="O196" s="111">
        <v>0</v>
      </c>
      <c r="P196" s="111">
        <v>0</v>
      </c>
      <c r="Q196" s="111">
        <v>0</v>
      </c>
      <c r="R196" s="111">
        <v>0</v>
      </c>
      <c r="S196" s="111">
        <v>72679.839999999997</v>
      </c>
      <c r="T196" s="111">
        <v>78093.42</v>
      </c>
      <c r="U196" s="111">
        <v>390</v>
      </c>
      <c r="V196" s="111">
        <v>0</v>
      </c>
      <c r="W196" s="111">
        <v>0</v>
      </c>
      <c r="X196" s="111">
        <v>0</v>
      </c>
      <c r="Y196" s="111">
        <v>0</v>
      </c>
      <c r="Z196" s="111">
        <v>0</v>
      </c>
      <c r="AA196" s="111">
        <v>78483.42</v>
      </c>
      <c r="AB196" s="111">
        <v>0</v>
      </c>
      <c r="AC196" s="111">
        <v>0</v>
      </c>
      <c r="AD196" s="111">
        <v>0</v>
      </c>
      <c r="AE196" s="111">
        <v>0</v>
      </c>
      <c r="AF196" s="111">
        <v>0</v>
      </c>
      <c r="AG196" s="111">
        <v>0</v>
      </c>
      <c r="AH196" s="111">
        <v>0</v>
      </c>
      <c r="AI196" s="111">
        <v>0</v>
      </c>
      <c r="AJ196" s="111">
        <v>0</v>
      </c>
      <c r="AK196" s="111">
        <v>0</v>
      </c>
      <c r="AL196" s="111">
        <v>0</v>
      </c>
      <c r="AM196" s="111">
        <v>0</v>
      </c>
      <c r="AN196" s="111">
        <v>0</v>
      </c>
      <c r="AO196" s="111">
        <v>0</v>
      </c>
      <c r="AP196" s="111">
        <v>0</v>
      </c>
      <c r="AQ196" s="111">
        <v>0</v>
      </c>
      <c r="AR196" s="111">
        <v>0</v>
      </c>
      <c r="AS196" s="111">
        <v>0</v>
      </c>
      <c r="AT196" s="111">
        <v>0</v>
      </c>
      <c r="AU196" s="111">
        <f t="shared" si="3"/>
        <v>0</v>
      </c>
      <c r="AV196" s="111">
        <v>26651.58</v>
      </c>
      <c r="AW196" s="111">
        <v>78483.42</v>
      </c>
      <c r="AX196" s="112">
        <v>97</v>
      </c>
      <c r="AY196" s="112">
        <v>360</v>
      </c>
      <c r="AZ196" s="111">
        <v>268785.96799999999</v>
      </c>
      <c r="BA196" s="111">
        <v>79200</v>
      </c>
      <c r="BB196" s="113">
        <v>90</v>
      </c>
      <c r="BC196" s="113">
        <v>82.590727272727307</v>
      </c>
      <c r="BD196" s="113">
        <v>10.1</v>
      </c>
      <c r="BE196" s="113"/>
      <c r="BF196" s="109" t="s">
        <v>412</v>
      </c>
      <c r="BG196" s="106"/>
      <c r="BH196" s="109" t="s">
        <v>435</v>
      </c>
      <c r="BI196" s="109" t="s">
        <v>643</v>
      </c>
      <c r="BJ196" s="109" t="s">
        <v>644</v>
      </c>
      <c r="BK196" s="109" t="s">
        <v>416</v>
      </c>
      <c r="BL196" s="107" t="s">
        <v>11</v>
      </c>
      <c r="BM196" s="113">
        <v>577418.79804959998</v>
      </c>
      <c r="BN196" s="107" t="s">
        <v>339</v>
      </c>
      <c r="BO196" s="113"/>
      <c r="BP196" s="114">
        <v>37253</v>
      </c>
      <c r="BQ196" s="114">
        <v>48210</v>
      </c>
      <c r="BR196" s="113">
        <v>41099.160000000003</v>
      </c>
      <c r="BS196" s="113">
        <v>105.71</v>
      </c>
      <c r="BT196" s="113">
        <v>44.58</v>
      </c>
    </row>
    <row r="197" spans="1:72" s="94" customFormat="1" ht="18.2" customHeight="1" x14ac:dyDescent="0.15">
      <c r="A197" s="97">
        <v>195</v>
      </c>
      <c r="B197" s="98" t="s">
        <v>158</v>
      </c>
      <c r="C197" s="98" t="s">
        <v>411</v>
      </c>
      <c r="D197" s="99">
        <v>45261</v>
      </c>
      <c r="E197" s="100" t="s">
        <v>251</v>
      </c>
      <c r="F197" s="101">
        <v>118</v>
      </c>
      <c r="G197" s="101">
        <v>117</v>
      </c>
      <c r="H197" s="102">
        <v>43290.87</v>
      </c>
      <c r="I197" s="102">
        <v>25111.42</v>
      </c>
      <c r="J197" s="102">
        <v>0</v>
      </c>
      <c r="K197" s="102">
        <v>68402.289999999994</v>
      </c>
      <c r="L197" s="102">
        <v>336.56</v>
      </c>
      <c r="M197" s="102">
        <v>0</v>
      </c>
      <c r="N197" s="102">
        <v>0</v>
      </c>
      <c r="O197" s="102">
        <v>0</v>
      </c>
      <c r="P197" s="102">
        <v>0</v>
      </c>
      <c r="Q197" s="102">
        <v>0</v>
      </c>
      <c r="R197" s="102">
        <v>0</v>
      </c>
      <c r="S197" s="102">
        <v>68402.289999999994</v>
      </c>
      <c r="T197" s="102">
        <v>57594.79</v>
      </c>
      <c r="U197" s="102">
        <v>364.34</v>
      </c>
      <c r="V197" s="102">
        <v>0</v>
      </c>
      <c r="W197" s="102">
        <v>0</v>
      </c>
      <c r="X197" s="102">
        <v>0</v>
      </c>
      <c r="Y197" s="102">
        <v>0</v>
      </c>
      <c r="Z197" s="102">
        <v>0</v>
      </c>
      <c r="AA197" s="102">
        <v>57959.13</v>
      </c>
      <c r="AB197" s="102">
        <v>0</v>
      </c>
      <c r="AC197" s="102">
        <v>0</v>
      </c>
      <c r="AD197" s="102">
        <v>0</v>
      </c>
      <c r="AE197" s="102">
        <v>0</v>
      </c>
      <c r="AF197" s="102">
        <v>0</v>
      </c>
      <c r="AG197" s="102">
        <v>0</v>
      </c>
      <c r="AH197" s="102">
        <v>0</v>
      </c>
      <c r="AI197" s="102">
        <v>0</v>
      </c>
      <c r="AJ197" s="102">
        <v>0</v>
      </c>
      <c r="AK197" s="102">
        <v>0</v>
      </c>
      <c r="AL197" s="102">
        <v>0</v>
      </c>
      <c r="AM197" s="102">
        <v>0</v>
      </c>
      <c r="AN197" s="102">
        <v>0</v>
      </c>
      <c r="AO197" s="102">
        <v>0</v>
      </c>
      <c r="AP197" s="102">
        <v>0</v>
      </c>
      <c r="AQ197" s="102">
        <v>0</v>
      </c>
      <c r="AR197" s="102">
        <v>0</v>
      </c>
      <c r="AS197" s="102">
        <v>0</v>
      </c>
      <c r="AT197" s="102">
        <v>0</v>
      </c>
      <c r="AU197" s="102">
        <f t="shared" si="3"/>
        <v>0</v>
      </c>
      <c r="AV197" s="102">
        <v>25447.98</v>
      </c>
      <c r="AW197" s="102">
        <v>57959.13</v>
      </c>
      <c r="AX197" s="103">
        <v>88</v>
      </c>
      <c r="AY197" s="103">
        <v>360</v>
      </c>
      <c r="AZ197" s="102">
        <v>268785.96799999999</v>
      </c>
      <c r="BA197" s="102">
        <v>79200</v>
      </c>
      <c r="BB197" s="104">
        <v>90</v>
      </c>
      <c r="BC197" s="104">
        <v>77.729875000000007</v>
      </c>
      <c r="BD197" s="104">
        <v>10.1</v>
      </c>
      <c r="BE197" s="104"/>
      <c r="BF197" s="100" t="s">
        <v>412</v>
      </c>
      <c r="BG197" s="97"/>
      <c r="BH197" s="100" t="s">
        <v>435</v>
      </c>
      <c r="BI197" s="100" t="s">
        <v>643</v>
      </c>
      <c r="BJ197" s="100" t="s">
        <v>644</v>
      </c>
      <c r="BK197" s="100" t="s">
        <v>416</v>
      </c>
      <c r="BL197" s="98" t="s">
        <v>11</v>
      </c>
      <c r="BM197" s="104">
        <v>543434.98934009997</v>
      </c>
      <c r="BN197" s="98" t="s">
        <v>339</v>
      </c>
      <c r="BO197" s="104"/>
      <c r="BP197" s="105">
        <v>37253</v>
      </c>
      <c r="BQ197" s="105">
        <v>48210</v>
      </c>
      <c r="BR197" s="104">
        <v>32569.95</v>
      </c>
      <c r="BS197" s="104">
        <v>105.71</v>
      </c>
      <c r="BT197" s="104">
        <v>44.58</v>
      </c>
    </row>
    <row r="198" spans="1:72" s="94" customFormat="1" ht="18.2" customHeight="1" x14ac:dyDescent="0.15">
      <c r="A198" s="106">
        <v>196</v>
      </c>
      <c r="B198" s="107" t="s">
        <v>158</v>
      </c>
      <c r="C198" s="107" t="s">
        <v>411</v>
      </c>
      <c r="D198" s="108">
        <v>45261</v>
      </c>
      <c r="E198" s="109" t="s">
        <v>252</v>
      </c>
      <c r="F198" s="110">
        <v>51</v>
      </c>
      <c r="G198" s="110">
        <v>50</v>
      </c>
      <c r="H198" s="111">
        <v>46122.99</v>
      </c>
      <c r="I198" s="111">
        <v>12921.13</v>
      </c>
      <c r="J198" s="111">
        <v>0</v>
      </c>
      <c r="K198" s="111">
        <v>59044.12</v>
      </c>
      <c r="L198" s="111">
        <v>312.72000000000003</v>
      </c>
      <c r="M198" s="111">
        <v>0</v>
      </c>
      <c r="N198" s="111">
        <v>0</v>
      </c>
      <c r="O198" s="111">
        <v>0</v>
      </c>
      <c r="P198" s="111">
        <v>0</v>
      </c>
      <c r="Q198" s="111">
        <v>0</v>
      </c>
      <c r="R198" s="111">
        <v>0</v>
      </c>
      <c r="S198" s="111">
        <v>59044.12</v>
      </c>
      <c r="T198" s="111">
        <v>22824.78</v>
      </c>
      <c r="U198" s="111">
        <v>388.18</v>
      </c>
      <c r="V198" s="111">
        <v>0</v>
      </c>
      <c r="W198" s="111">
        <v>0</v>
      </c>
      <c r="X198" s="111">
        <v>0</v>
      </c>
      <c r="Y198" s="111">
        <v>0</v>
      </c>
      <c r="Z198" s="111">
        <v>0</v>
      </c>
      <c r="AA198" s="111">
        <v>23212.959999999999</v>
      </c>
      <c r="AB198" s="111">
        <v>0</v>
      </c>
      <c r="AC198" s="111">
        <v>0</v>
      </c>
      <c r="AD198" s="111">
        <v>0</v>
      </c>
      <c r="AE198" s="111">
        <v>0</v>
      </c>
      <c r="AF198" s="111">
        <v>0</v>
      </c>
      <c r="AG198" s="111">
        <v>0</v>
      </c>
      <c r="AH198" s="111">
        <v>0</v>
      </c>
      <c r="AI198" s="111">
        <v>0</v>
      </c>
      <c r="AJ198" s="111">
        <v>0</v>
      </c>
      <c r="AK198" s="111">
        <v>0</v>
      </c>
      <c r="AL198" s="111">
        <v>0</v>
      </c>
      <c r="AM198" s="111">
        <v>0</v>
      </c>
      <c r="AN198" s="111">
        <v>0</v>
      </c>
      <c r="AO198" s="111">
        <v>0</v>
      </c>
      <c r="AP198" s="111">
        <v>0</v>
      </c>
      <c r="AQ198" s="111">
        <v>0</v>
      </c>
      <c r="AR198" s="111">
        <v>0</v>
      </c>
      <c r="AS198" s="111">
        <v>0</v>
      </c>
      <c r="AT198" s="111">
        <v>0</v>
      </c>
      <c r="AU198" s="111">
        <f t="shared" si="3"/>
        <v>0</v>
      </c>
      <c r="AV198" s="111">
        <v>13233.85</v>
      </c>
      <c r="AW198" s="111">
        <v>23212.959999999999</v>
      </c>
      <c r="AX198" s="112">
        <v>98</v>
      </c>
      <c r="AY198" s="112">
        <v>360</v>
      </c>
      <c r="AZ198" s="111">
        <v>269119.136</v>
      </c>
      <c r="BA198" s="111">
        <v>79200</v>
      </c>
      <c r="BB198" s="113">
        <v>90</v>
      </c>
      <c r="BC198" s="113">
        <v>67.095590909090902</v>
      </c>
      <c r="BD198" s="113">
        <v>10.1</v>
      </c>
      <c r="BE198" s="113"/>
      <c r="BF198" s="109" t="s">
        <v>412</v>
      </c>
      <c r="BG198" s="106"/>
      <c r="BH198" s="109" t="s">
        <v>435</v>
      </c>
      <c r="BI198" s="109" t="s">
        <v>643</v>
      </c>
      <c r="BJ198" s="109" t="s">
        <v>644</v>
      </c>
      <c r="BK198" s="109" t="s">
        <v>416</v>
      </c>
      <c r="BL198" s="107" t="s">
        <v>11</v>
      </c>
      <c r="BM198" s="113">
        <v>469087.22972280002</v>
      </c>
      <c r="BN198" s="107" t="s">
        <v>339</v>
      </c>
      <c r="BO198" s="113"/>
      <c r="BP198" s="114">
        <v>37273</v>
      </c>
      <c r="BQ198" s="114">
        <v>48230</v>
      </c>
      <c r="BR198" s="113">
        <v>14914.74</v>
      </c>
      <c r="BS198" s="113">
        <v>105.69</v>
      </c>
      <c r="BT198" s="113">
        <v>46.51</v>
      </c>
    </row>
    <row r="199" spans="1:72" s="94" customFormat="1" ht="18.2" customHeight="1" x14ac:dyDescent="0.15">
      <c r="A199" s="97">
        <v>197</v>
      </c>
      <c r="B199" s="98" t="s">
        <v>158</v>
      </c>
      <c r="C199" s="98" t="s">
        <v>411</v>
      </c>
      <c r="D199" s="99">
        <v>45261</v>
      </c>
      <c r="E199" s="100" t="s">
        <v>132</v>
      </c>
      <c r="F199" s="101">
        <v>162</v>
      </c>
      <c r="G199" s="101">
        <v>161</v>
      </c>
      <c r="H199" s="102">
        <v>46648.46</v>
      </c>
      <c r="I199" s="102">
        <v>27204.71</v>
      </c>
      <c r="J199" s="102">
        <v>0</v>
      </c>
      <c r="K199" s="102">
        <v>73853.17</v>
      </c>
      <c r="L199" s="102">
        <v>308.3</v>
      </c>
      <c r="M199" s="102">
        <v>0</v>
      </c>
      <c r="N199" s="102">
        <v>0</v>
      </c>
      <c r="O199" s="102">
        <v>0</v>
      </c>
      <c r="P199" s="102">
        <v>0</v>
      </c>
      <c r="Q199" s="102">
        <v>0</v>
      </c>
      <c r="R199" s="102">
        <v>0</v>
      </c>
      <c r="S199" s="102">
        <v>73853.17</v>
      </c>
      <c r="T199" s="102">
        <v>85939.66</v>
      </c>
      <c r="U199" s="102">
        <v>392.6</v>
      </c>
      <c r="V199" s="102">
        <v>0</v>
      </c>
      <c r="W199" s="102">
        <v>0</v>
      </c>
      <c r="X199" s="102">
        <v>0</v>
      </c>
      <c r="Y199" s="102">
        <v>0</v>
      </c>
      <c r="Z199" s="102">
        <v>0</v>
      </c>
      <c r="AA199" s="102">
        <v>86332.26</v>
      </c>
      <c r="AB199" s="102">
        <v>0</v>
      </c>
      <c r="AC199" s="102">
        <v>0</v>
      </c>
      <c r="AD199" s="102">
        <v>0</v>
      </c>
      <c r="AE199" s="102">
        <v>0</v>
      </c>
      <c r="AF199" s="102">
        <v>0</v>
      </c>
      <c r="AG199" s="102">
        <v>0</v>
      </c>
      <c r="AH199" s="102">
        <v>0</v>
      </c>
      <c r="AI199" s="102">
        <v>0</v>
      </c>
      <c r="AJ199" s="102">
        <v>0</v>
      </c>
      <c r="AK199" s="102">
        <v>0</v>
      </c>
      <c r="AL199" s="102">
        <v>0</v>
      </c>
      <c r="AM199" s="102">
        <v>0</v>
      </c>
      <c r="AN199" s="102">
        <v>0</v>
      </c>
      <c r="AO199" s="102">
        <v>0</v>
      </c>
      <c r="AP199" s="102">
        <v>0</v>
      </c>
      <c r="AQ199" s="102">
        <v>0</v>
      </c>
      <c r="AR199" s="102">
        <v>0</v>
      </c>
      <c r="AS199" s="102">
        <v>0</v>
      </c>
      <c r="AT199" s="102">
        <v>0</v>
      </c>
      <c r="AU199" s="102">
        <f t="shared" si="3"/>
        <v>0</v>
      </c>
      <c r="AV199" s="102">
        <v>27513.01</v>
      </c>
      <c r="AW199" s="102">
        <v>86332.26</v>
      </c>
      <c r="AX199" s="103">
        <v>98</v>
      </c>
      <c r="AY199" s="103">
        <v>360</v>
      </c>
      <c r="AZ199" s="102">
        <v>269119.136</v>
      </c>
      <c r="BA199" s="102">
        <v>79200</v>
      </c>
      <c r="BB199" s="104">
        <v>90</v>
      </c>
      <c r="BC199" s="104">
        <v>83.924056818181796</v>
      </c>
      <c r="BD199" s="104">
        <v>10.1</v>
      </c>
      <c r="BE199" s="104"/>
      <c r="BF199" s="100" t="s">
        <v>412</v>
      </c>
      <c r="BG199" s="97"/>
      <c r="BH199" s="100" t="s">
        <v>435</v>
      </c>
      <c r="BI199" s="100" t="s">
        <v>643</v>
      </c>
      <c r="BJ199" s="100" t="s">
        <v>644</v>
      </c>
      <c r="BK199" s="100" t="s">
        <v>416</v>
      </c>
      <c r="BL199" s="98" t="s">
        <v>11</v>
      </c>
      <c r="BM199" s="104">
        <v>586740.54116729996</v>
      </c>
      <c r="BN199" s="98" t="s">
        <v>339</v>
      </c>
      <c r="BO199" s="104"/>
      <c r="BP199" s="105">
        <v>37273</v>
      </c>
      <c r="BQ199" s="105">
        <v>48230</v>
      </c>
      <c r="BR199" s="104">
        <v>44280.959999999999</v>
      </c>
      <c r="BS199" s="104">
        <v>105.69</v>
      </c>
      <c r="BT199" s="104">
        <v>46.51</v>
      </c>
    </row>
    <row r="200" spans="1:72" s="94" customFormat="1" ht="18.2" customHeight="1" x14ac:dyDescent="0.15">
      <c r="A200" s="106">
        <v>198</v>
      </c>
      <c r="B200" s="107" t="s">
        <v>158</v>
      </c>
      <c r="C200" s="107" t="s">
        <v>411</v>
      </c>
      <c r="D200" s="108">
        <v>45261</v>
      </c>
      <c r="E200" s="109" t="s">
        <v>253</v>
      </c>
      <c r="F200" s="110">
        <v>159</v>
      </c>
      <c r="G200" s="110">
        <v>158</v>
      </c>
      <c r="H200" s="111">
        <v>46648.46</v>
      </c>
      <c r="I200" s="111">
        <v>26952.25</v>
      </c>
      <c r="J200" s="111">
        <v>0</v>
      </c>
      <c r="K200" s="111">
        <v>73600.710000000006</v>
      </c>
      <c r="L200" s="111">
        <v>308.3</v>
      </c>
      <c r="M200" s="111">
        <v>0</v>
      </c>
      <c r="N200" s="111">
        <v>0</v>
      </c>
      <c r="O200" s="111">
        <v>0</v>
      </c>
      <c r="P200" s="111">
        <v>0</v>
      </c>
      <c r="Q200" s="111">
        <v>0</v>
      </c>
      <c r="R200" s="111">
        <v>0</v>
      </c>
      <c r="S200" s="111">
        <v>73600.710000000006</v>
      </c>
      <c r="T200" s="111">
        <v>84477.59</v>
      </c>
      <c r="U200" s="111">
        <v>392.6</v>
      </c>
      <c r="V200" s="111">
        <v>0</v>
      </c>
      <c r="W200" s="111">
        <v>0</v>
      </c>
      <c r="X200" s="111">
        <v>0</v>
      </c>
      <c r="Y200" s="111">
        <v>0</v>
      </c>
      <c r="Z200" s="111">
        <v>0</v>
      </c>
      <c r="AA200" s="111">
        <v>84870.19</v>
      </c>
      <c r="AB200" s="111">
        <v>0</v>
      </c>
      <c r="AC200" s="111">
        <v>0</v>
      </c>
      <c r="AD200" s="111">
        <v>0</v>
      </c>
      <c r="AE200" s="111">
        <v>0</v>
      </c>
      <c r="AF200" s="111">
        <v>0</v>
      </c>
      <c r="AG200" s="111">
        <v>0</v>
      </c>
      <c r="AH200" s="111">
        <v>0</v>
      </c>
      <c r="AI200" s="111">
        <v>0</v>
      </c>
      <c r="AJ200" s="111">
        <v>0</v>
      </c>
      <c r="AK200" s="111">
        <v>0</v>
      </c>
      <c r="AL200" s="111">
        <v>0</v>
      </c>
      <c r="AM200" s="111">
        <v>0</v>
      </c>
      <c r="AN200" s="111">
        <v>0</v>
      </c>
      <c r="AO200" s="111">
        <v>0</v>
      </c>
      <c r="AP200" s="111">
        <v>0</v>
      </c>
      <c r="AQ200" s="111">
        <v>0</v>
      </c>
      <c r="AR200" s="111">
        <v>0</v>
      </c>
      <c r="AS200" s="111">
        <v>0</v>
      </c>
      <c r="AT200" s="111">
        <v>0</v>
      </c>
      <c r="AU200" s="111">
        <f t="shared" si="3"/>
        <v>0</v>
      </c>
      <c r="AV200" s="111">
        <v>27260.55</v>
      </c>
      <c r="AW200" s="111">
        <v>84870.19</v>
      </c>
      <c r="AX200" s="112">
        <v>98</v>
      </c>
      <c r="AY200" s="112">
        <v>360</v>
      </c>
      <c r="AZ200" s="111">
        <v>269119.136</v>
      </c>
      <c r="BA200" s="111">
        <v>79200</v>
      </c>
      <c r="BB200" s="113">
        <v>90</v>
      </c>
      <c r="BC200" s="113">
        <v>83.637170454545497</v>
      </c>
      <c r="BD200" s="113">
        <v>10.1</v>
      </c>
      <c r="BE200" s="113"/>
      <c r="BF200" s="109" t="s">
        <v>412</v>
      </c>
      <c r="BG200" s="106"/>
      <c r="BH200" s="109" t="s">
        <v>435</v>
      </c>
      <c r="BI200" s="109" t="s">
        <v>643</v>
      </c>
      <c r="BJ200" s="109" t="s">
        <v>644</v>
      </c>
      <c r="BK200" s="109" t="s">
        <v>416</v>
      </c>
      <c r="BL200" s="107" t="s">
        <v>11</v>
      </c>
      <c r="BM200" s="113">
        <v>584734.82472989999</v>
      </c>
      <c r="BN200" s="107" t="s">
        <v>339</v>
      </c>
      <c r="BO200" s="113"/>
      <c r="BP200" s="114">
        <v>37273</v>
      </c>
      <c r="BQ200" s="114">
        <v>48230</v>
      </c>
      <c r="BR200" s="113">
        <v>43804.05</v>
      </c>
      <c r="BS200" s="113">
        <v>105.69</v>
      </c>
      <c r="BT200" s="113">
        <v>46.51</v>
      </c>
    </row>
    <row r="201" spans="1:72" s="94" customFormat="1" ht="18.2" customHeight="1" x14ac:dyDescent="0.15">
      <c r="A201" s="97">
        <v>199</v>
      </c>
      <c r="B201" s="98" t="s">
        <v>158</v>
      </c>
      <c r="C201" s="98" t="s">
        <v>411</v>
      </c>
      <c r="D201" s="99">
        <v>45261</v>
      </c>
      <c r="E201" s="100" t="s">
        <v>147</v>
      </c>
      <c r="F201" s="101">
        <v>174</v>
      </c>
      <c r="G201" s="101">
        <v>173</v>
      </c>
      <c r="H201" s="102">
        <v>40636.230000000003</v>
      </c>
      <c r="I201" s="102">
        <v>32719.9</v>
      </c>
      <c r="J201" s="102">
        <v>0</v>
      </c>
      <c r="K201" s="102">
        <v>73356.13</v>
      </c>
      <c r="L201" s="102">
        <v>358.9</v>
      </c>
      <c r="M201" s="102">
        <v>0</v>
      </c>
      <c r="N201" s="102">
        <v>0</v>
      </c>
      <c r="O201" s="102">
        <v>0</v>
      </c>
      <c r="P201" s="102">
        <v>0</v>
      </c>
      <c r="Q201" s="102">
        <v>0</v>
      </c>
      <c r="R201" s="102">
        <v>0</v>
      </c>
      <c r="S201" s="102">
        <v>73356.13</v>
      </c>
      <c r="T201" s="102">
        <v>89236.7</v>
      </c>
      <c r="U201" s="102">
        <v>342</v>
      </c>
      <c r="V201" s="102">
        <v>0</v>
      </c>
      <c r="W201" s="102">
        <v>0</v>
      </c>
      <c r="X201" s="102">
        <v>0</v>
      </c>
      <c r="Y201" s="102">
        <v>0</v>
      </c>
      <c r="Z201" s="102">
        <v>0</v>
      </c>
      <c r="AA201" s="102">
        <v>89578.7</v>
      </c>
      <c r="AB201" s="102">
        <v>0</v>
      </c>
      <c r="AC201" s="102">
        <v>0</v>
      </c>
      <c r="AD201" s="102">
        <v>0</v>
      </c>
      <c r="AE201" s="102">
        <v>0</v>
      </c>
      <c r="AF201" s="102">
        <v>0</v>
      </c>
      <c r="AG201" s="102">
        <v>0</v>
      </c>
      <c r="AH201" s="102">
        <v>0</v>
      </c>
      <c r="AI201" s="102">
        <v>0</v>
      </c>
      <c r="AJ201" s="102">
        <v>0</v>
      </c>
      <c r="AK201" s="102">
        <v>0</v>
      </c>
      <c r="AL201" s="102">
        <v>0</v>
      </c>
      <c r="AM201" s="102">
        <v>0</v>
      </c>
      <c r="AN201" s="102">
        <v>0</v>
      </c>
      <c r="AO201" s="102">
        <v>0</v>
      </c>
      <c r="AP201" s="102">
        <v>0</v>
      </c>
      <c r="AQ201" s="102">
        <v>0</v>
      </c>
      <c r="AR201" s="102">
        <v>0</v>
      </c>
      <c r="AS201" s="102">
        <v>0</v>
      </c>
      <c r="AT201" s="102">
        <v>0</v>
      </c>
      <c r="AU201" s="102">
        <f t="shared" si="3"/>
        <v>0</v>
      </c>
      <c r="AV201" s="102">
        <v>33078.800000000003</v>
      </c>
      <c r="AW201" s="102">
        <v>89578.7</v>
      </c>
      <c r="AX201" s="103">
        <v>80</v>
      </c>
      <c r="AY201" s="103">
        <v>360</v>
      </c>
      <c r="AZ201" s="102">
        <v>271284.81599999999</v>
      </c>
      <c r="BA201" s="102">
        <v>79200</v>
      </c>
      <c r="BB201" s="104">
        <v>90</v>
      </c>
      <c r="BC201" s="104">
        <v>83.3592386363636</v>
      </c>
      <c r="BD201" s="104">
        <v>10.1</v>
      </c>
      <c r="BE201" s="104"/>
      <c r="BF201" s="100" t="s">
        <v>412</v>
      </c>
      <c r="BG201" s="97"/>
      <c r="BH201" s="100" t="s">
        <v>435</v>
      </c>
      <c r="BI201" s="100" t="s">
        <v>643</v>
      </c>
      <c r="BJ201" s="100" t="s">
        <v>644</v>
      </c>
      <c r="BK201" s="100" t="s">
        <v>416</v>
      </c>
      <c r="BL201" s="98" t="s">
        <v>11</v>
      </c>
      <c r="BM201" s="104">
        <v>582791.71244969999</v>
      </c>
      <c r="BN201" s="98" t="s">
        <v>339</v>
      </c>
      <c r="BO201" s="104"/>
      <c r="BP201" s="105">
        <v>37300</v>
      </c>
      <c r="BQ201" s="105">
        <v>48257</v>
      </c>
      <c r="BR201" s="104">
        <v>46961.31</v>
      </c>
      <c r="BS201" s="104">
        <v>105.68</v>
      </c>
      <c r="BT201" s="104">
        <v>46.14</v>
      </c>
    </row>
    <row r="202" spans="1:72" s="94" customFormat="1" ht="18.2" customHeight="1" x14ac:dyDescent="0.15">
      <c r="A202" s="106">
        <v>200</v>
      </c>
      <c r="B202" s="107" t="s">
        <v>158</v>
      </c>
      <c r="C202" s="107" t="s">
        <v>411</v>
      </c>
      <c r="D202" s="108">
        <v>45261</v>
      </c>
      <c r="E202" s="109" t="s">
        <v>254</v>
      </c>
      <c r="F202" s="110">
        <v>151</v>
      </c>
      <c r="G202" s="110">
        <v>150</v>
      </c>
      <c r="H202" s="111">
        <v>46952.83</v>
      </c>
      <c r="I202" s="111">
        <v>26076.240000000002</v>
      </c>
      <c r="J202" s="111">
        <v>0</v>
      </c>
      <c r="K202" s="111">
        <v>73029.070000000007</v>
      </c>
      <c r="L202" s="111">
        <v>305.73</v>
      </c>
      <c r="M202" s="111">
        <v>0</v>
      </c>
      <c r="N202" s="111">
        <v>0</v>
      </c>
      <c r="O202" s="111">
        <v>0</v>
      </c>
      <c r="P202" s="111">
        <v>0</v>
      </c>
      <c r="Q202" s="111">
        <v>0</v>
      </c>
      <c r="R202" s="111">
        <v>0</v>
      </c>
      <c r="S202" s="111">
        <v>73029.070000000007</v>
      </c>
      <c r="T202" s="111">
        <v>79759.67</v>
      </c>
      <c r="U202" s="111">
        <v>395.17</v>
      </c>
      <c r="V202" s="111">
        <v>0</v>
      </c>
      <c r="W202" s="111">
        <v>0</v>
      </c>
      <c r="X202" s="111">
        <v>0</v>
      </c>
      <c r="Y202" s="111">
        <v>0</v>
      </c>
      <c r="Z202" s="111">
        <v>0</v>
      </c>
      <c r="AA202" s="111">
        <v>80154.84</v>
      </c>
      <c r="AB202" s="111">
        <v>0</v>
      </c>
      <c r="AC202" s="111">
        <v>0</v>
      </c>
      <c r="AD202" s="111">
        <v>0</v>
      </c>
      <c r="AE202" s="111">
        <v>0</v>
      </c>
      <c r="AF202" s="111">
        <v>0</v>
      </c>
      <c r="AG202" s="111">
        <v>0</v>
      </c>
      <c r="AH202" s="111">
        <v>0</v>
      </c>
      <c r="AI202" s="111">
        <v>0</v>
      </c>
      <c r="AJ202" s="111">
        <v>0</v>
      </c>
      <c r="AK202" s="111">
        <v>0</v>
      </c>
      <c r="AL202" s="111">
        <v>0</v>
      </c>
      <c r="AM202" s="111">
        <v>0</v>
      </c>
      <c r="AN202" s="111">
        <v>0</v>
      </c>
      <c r="AO202" s="111">
        <v>0</v>
      </c>
      <c r="AP202" s="111">
        <v>0</v>
      </c>
      <c r="AQ202" s="111">
        <v>0</v>
      </c>
      <c r="AR202" s="111">
        <v>0</v>
      </c>
      <c r="AS202" s="111">
        <v>0</v>
      </c>
      <c r="AT202" s="111">
        <v>0</v>
      </c>
      <c r="AU202" s="111">
        <f t="shared" si="3"/>
        <v>0</v>
      </c>
      <c r="AV202" s="111">
        <v>26381.97</v>
      </c>
      <c r="AW202" s="111">
        <v>80154.84</v>
      </c>
      <c r="AX202" s="112">
        <v>99</v>
      </c>
      <c r="AY202" s="112">
        <v>360</v>
      </c>
      <c r="AZ202" s="111">
        <v>271780.43199999997</v>
      </c>
      <c r="BA202" s="111">
        <v>79200</v>
      </c>
      <c r="BB202" s="113">
        <v>90</v>
      </c>
      <c r="BC202" s="113">
        <v>82.987579545454594</v>
      </c>
      <c r="BD202" s="113">
        <v>10.1</v>
      </c>
      <c r="BE202" s="113"/>
      <c r="BF202" s="109" t="s">
        <v>412</v>
      </c>
      <c r="BG202" s="106"/>
      <c r="BH202" s="109" t="s">
        <v>435</v>
      </c>
      <c r="BI202" s="109" t="s">
        <v>643</v>
      </c>
      <c r="BJ202" s="109" t="s">
        <v>644</v>
      </c>
      <c r="BK202" s="109" t="s">
        <v>416</v>
      </c>
      <c r="BL202" s="107" t="s">
        <v>11</v>
      </c>
      <c r="BM202" s="113">
        <v>580193.32213830005</v>
      </c>
      <c r="BN202" s="107" t="s">
        <v>339</v>
      </c>
      <c r="BO202" s="113"/>
      <c r="BP202" s="114">
        <v>37307</v>
      </c>
      <c r="BQ202" s="114">
        <v>48264</v>
      </c>
      <c r="BR202" s="113">
        <v>41712.949999999997</v>
      </c>
      <c r="BS202" s="113">
        <v>105.68</v>
      </c>
      <c r="BT202" s="113">
        <v>46.05</v>
      </c>
    </row>
    <row r="203" spans="1:72" s="94" customFormat="1" ht="18.2" customHeight="1" x14ac:dyDescent="0.15">
      <c r="A203" s="97">
        <v>201</v>
      </c>
      <c r="B203" s="98" t="s">
        <v>158</v>
      </c>
      <c r="C203" s="98" t="s">
        <v>411</v>
      </c>
      <c r="D203" s="99">
        <v>45261</v>
      </c>
      <c r="E203" s="100" t="s">
        <v>255</v>
      </c>
      <c r="F203" s="101">
        <v>188</v>
      </c>
      <c r="G203" s="101">
        <v>187</v>
      </c>
      <c r="H203" s="102">
        <v>39229.64</v>
      </c>
      <c r="I203" s="102">
        <v>34933.75</v>
      </c>
      <c r="J203" s="102">
        <v>0</v>
      </c>
      <c r="K203" s="102">
        <v>74163.39</v>
      </c>
      <c r="L203" s="102">
        <v>370.74</v>
      </c>
      <c r="M203" s="102">
        <v>0</v>
      </c>
      <c r="N203" s="102">
        <v>0</v>
      </c>
      <c r="O203" s="102">
        <v>0</v>
      </c>
      <c r="P203" s="102">
        <v>0</v>
      </c>
      <c r="Q203" s="102">
        <v>0</v>
      </c>
      <c r="R203" s="102">
        <v>0</v>
      </c>
      <c r="S203" s="102">
        <v>74163.39</v>
      </c>
      <c r="T203" s="102">
        <v>96835.45</v>
      </c>
      <c r="U203" s="102">
        <v>330.16</v>
      </c>
      <c r="V203" s="102">
        <v>0</v>
      </c>
      <c r="W203" s="102">
        <v>0</v>
      </c>
      <c r="X203" s="102">
        <v>0</v>
      </c>
      <c r="Y203" s="102">
        <v>0</v>
      </c>
      <c r="Z203" s="102">
        <v>0</v>
      </c>
      <c r="AA203" s="102">
        <v>97165.61</v>
      </c>
      <c r="AB203" s="102">
        <v>0</v>
      </c>
      <c r="AC203" s="102">
        <v>0</v>
      </c>
      <c r="AD203" s="102">
        <v>0</v>
      </c>
      <c r="AE203" s="102">
        <v>0</v>
      </c>
      <c r="AF203" s="102">
        <v>0</v>
      </c>
      <c r="AG203" s="102">
        <v>0</v>
      </c>
      <c r="AH203" s="102">
        <v>0</v>
      </c>
      <c r="AI203" s="102">
        <v>0</v>
      </c>
      <c r="AJ203" s="102">
        <v>0</v>
      </c>
      <c r="AK203" s="102">
        <v>0</v>
      </c>
      <c r="AL203" s="102">
        <v>0</v>
      </c>
      <c r="AM203" s="102">
        <v>0</v>
      </c>
      <c r="AN203" s="102">
        <v>0</v>
      </c>
      <c r="AO203" s="102">
        <v>0</v>
      </c>
      <c r="AP203" s="102">
        <v>0</v>
      </c>
      <c r="AQ203" s="102">
        <v>0</v>
      </c>
      <c r="AR203" s="102">
        <v>0</v>
      </c>
      <c r="AS203" s="102">
        <v>0</v>
      </c>
      <c r="AT203" s="102">
        <v>0</v>
      </c>
      <c r="AU203" s="102">
        <f t="shared" si="3"/>
        <v>0</v>
      </c>
      <c r="AV203" s="102">
        <v>35304.49</v>
      </c>
      <c r="AW203" s="102">
        <v>97165.61</v>
      </c>
      <c r="AX203" s="103">
        <v>76</v>
      </c>
      <c r="AY203" s="103">
        <v>360</v>
      </c>
      <c r="AZ203" s="102">
        <v>242323.04800000001</v>
      </c>
      <c r="BA203" s="102">
        <v>79200</v>
      </c>
      <c r="BB203" s="104">
        <v>90</v>
      </c>
      <c r="BC203" s="104">
        <v>84.276579545454496</v>
      </c>
      <c r="BD203" s="104">
        <v>10.1</v>
      </c>
      <c r="BE203" s="104"/>
      <c r="BF203" s="100" t="s">
        <v>412</v>
      </c>
      <c r="BG203" s="97"/>
      <c r="BH203" s="100" t="s">
        <v>425</v>
      </c>
      <c r="BI203" s="100" t="s">
        <v>647</v>
      </c>
      <c r="BJ203" s="100" t="s">
        <v>648</v>
      </c>
      <c r="BK203" s="100" t="s">
        <v>416</v>
      </c>
      <c r="BL203" s="98" t="s">
        <v>11</v>
      </c>
      <c r="BM203" s="104">
        <v>589205.14289909997</v>
      </c>
      <c r="BN203" s="98" t="s">
        <v>339</v>
      </c>
      <c r="BO203" s="104"/>
      <c r="BP203" s="105">
        <v>36613</v>
      </c>
      <c r="BQ203" s="105">
        <v>47570</v>
      </c>
      <c r="BR203" s="104">
        <v>49897.55</v>
      </c>
      <c r="BS203" s="104">
        <v>106.13</v>
      </c>
      <c r="BT203" s="104">
        <v>46.44</v>
      </c>
    </row>
    <row r="204" spans="1:72" s="94" customFormat="1" ht="18.2" customHeight="1" x14ac:dyDescent="0.15">
      <c r="A204" s="106">
        <v>202</v>
      </c>
      <c r="B204" s="107" t="s">
        <v>158</v>
      </c>
      <c r="C204" s="107" t="s">
        <v>411</v>
      </c>
      <c r="D204" s="108">
        <v>45261</v>
      </c>
      <c r="E204" s="109" t="s">
        <v>148</v>
      </c>
      <c r="F204" s="110">
        <v>49</v>
      </c>
      <c r="G204" s="110">
        <v>48</v>
      </c>
      <c r="H204" s="111">
        <v>33664.33</v>
      </c>
      <c r="I204" s="111">
        <v>13591.04</v>
      </c>
      <c r="J204" s="111">
        <v>0</v>
      </c>
      <c r="K204" s="111">
        <v>47255.37</v>
      </c>
      <c r="L204" s="111">
        <v>339.7</v>
      </c>
      <c r="M204" s="111">
        <v>0</v>
      </c>
      <c r="N204" s="111">
        <v>0</v>
      </c>
      <c r="O204" s="111">
        <v>0</v>
      </c>
      <c r="P204" s="111">
        <v>0</v>
      </c>
      <c r="Q204" s="111">
        <v>0</v>
      </c>
      <c r="R204" s="111">
        <v>0</v>
      </c>
      <c r="S204" s="111">
        <v>47255.37</v>
      </c>
      <c r="T204" s="111">
        <v>16936.939999999999</v>
      </c>
      <c r="U204" s="111">
        <v>283.32</v>
      </c>
      <c r="V204" s="111">
        <v>0</v>
      </c>
      <c r="W204" s="111">
        <v>0</v>
      </c>
      <c r="X204" s="111">
        <v>0</v>
      </c>
      <c r="Y204" s="111">
        <v>0</v>
      </c>
      <c r="Z204" s="111">
        <v>0</v>
      </c>
      <c r="AA204" s="111">
        <v>17220.259999999998</v>
      </c>
      <c r="AB204" s="111">
        <v>0</v>
      </c>
      <c r="AC204" s="111">
        <v>0</v>
      </c>
      <c r="AD204" s="111">
        <v>0</v>
      </c>
      <c r="AE204" s="111">
        <v>0</v>
      </c>
      <c r="AF204" s="111">
        <v>0</v>
      </c>
      <c r="AG204" s="111">
        <v>0</v>
      </c>
      <c r="AH204" s="111">
        <v>0</v>
      </c>
      <c r="AI204" s="111">
        <v>0</v>
      </c>
      <c r="AJ204" s="111">
        <v>0</v>
      </c>
      <c r="AK204" s="111">
        <v>0</v>
      </c>
      <c r="AL204" s="111">
        <v>0</v>
      </c>
      <c r="AM204" s="111">
        <v>0</v>
      </c>
      <c r="AN204" s="111">
        <v>0</v>
      </c>
      <c r="AO204" s="111">
        <v>0</v>
      </c>
      <c r="AP204" s="111">
        <v>0</v>
      </c>
      <c r="AQ204" s="111">
        <v>0</v>
      </c>
      <c r="AR204" s="111">
        <v>0</v>
      </c>
      <c r="AS204" s="111">
        <v>0</v>
      </c>
      <c r="AT204" s="111">
        <v>0</v>
      </c>
      <c r="AU204" s="111">
        <f t="shared" si="3"/>
        <v>0</v>
      </c>
      <c r="AV204" s="111">
        <v>13930.74</v>
      </c>
      <c r="AW204" s="111">
        <v>17220.259999999998</v>
      </c>
      <c r="AX204" s="112">
        <v>77</v>
      </c>
      <c r="AY204" s="112">
        <v>360</v>
      </c>
      <c r="AZ204" s="111">
        <v>243020.62400000001</v>
      </c>
      <c r="BA204" s="111">
        <v>70400</v>
      </c>
      <c r="BB204" s="113">
        <v>80</v>
      </c>
      <c r="BC204" s="113">
        <v>53.699284090909103</v>
      </c>
      <c r="BD204" s="113">
        <v>10.1</v>
      </c>
      <c r="BE204" s="113"/>
      <c r="BF204" s="109" t="s">
        <v>412</v>
      </c>
      <c r="BG204" s="106"/>
      <c r="BH204" s="109" t="s">
        <v>425</v>
      </c>
      <c r="BI204" s="109" t="s">
        <v>647</v>
      </c>
      <c r="BJ204" s="109" t="s">
        <v>648</v>
      </c>
      <c r="BK204" s="109" t="s">
        <v>416</v>
      </c>
      <c r="BL204" s="107" t="s">
        <v>11</v>
      </c>
      <c r="BM204" s="113">
        <v>375429.26548529998</v>
      </c>
      <c r="BN204" s="107" t="s">
        <v>339</v>
      </c>
      <c r="BO204" s="113"/>
      <c r="BP204" s="114">
        <v>36628</v>
      </c>
      <c r="BQ204" s="114">
        <v>47585</v>
      </c>
      <c r="BR204" s="113">
        <v>13937.18</v>
      </c>
      <c r="BS204" s="113">
        <v>106.03</v>
      </c>
      <c r="BT204" s="113">
        <v>46.31</v>
      </c>
    </row>
    <row r="205" spans="1:72" s="94" customFormat="1" ht="18.2" customHeight="1" x14ac:dyDescent="0.15">
      <c r="A205" s="97">
        <v>203</v>
      </c>
      <c r="B205" s="98" t="s">
        <v>158</v>
      </c>
      <c r="C205" s="98" t="s">
        <v>411</v>
      </c>
      <c r="D205" s="99">
        <v>45261</v>
      </c>
      <c r="E205" s="100" t="s">
        <v>256</v>
      </c>
      <c r="F205" s="101">
        <v>186</v>
      </c>
      <c r="G205" s="101">
        <v>185</v>
      </c>
      <c r="H205" s="102">
        <v>58407.86</v>
      </c>
      <c r="I205" s="102">
        <v>31989.4</v>
      </c>
      <c r="J205" s="102">
        <v>0</v>
      </c>
      <c r="K205" s="102">
        <v>90397.26</v>
      </c>
      <c r="L205" s="102">
        <v>344.97</v>
      </c>
      <c r="M205" s="102">
        <v>0</v>
      </c>
      <c r="N205" s="102">
        <v>0</v>
      </c>
      <c r="O205" s="102">
        <v>0</v>
      </c>
      <c r="P205" s="102">
        <v>0</v>
      </c>
      <c r="Q205" s="102">
        <v>0</v>
      </c>
      <c r="R205" s="102">
        <v>0</v>
      </c>
      <c r="S205" s="102">
        <v>90397.26</v>
      </c>
      <c r="T205" s="102">
        <v>124695.21</v>
      </c>
      <c r="U205" s="102">
        <v>501.31</v>
      </c>
      <c r="V205" s="102">
        <v>0</v>
      </c>
      <c r="W205" s="102">
        <v>0</v>
      </c>
      <c r="X205" s="102">
        <v>0</v>
      </c>
      <c r="Y205" s="102">
        <v>0</v>
      </c>
      <c r="Z205" s="102">
        <v>0</v>
      </c>
      <c r="AA205" s="102">
        <v>125196.52</v>
      </c>
      <c r="AB205" s="102">
        <v>0</v>
      </c>
      <c r="AC205" s="102">
        <v>0</v>
      </c>
      <c r="AD205" s="102">
        <v>0</v>
      </c>
      <c r="AE205" s="102">
        <v>0</v>
      </c>
      <c r="AF205" s="102">
        <v>0</v>
      </c>
      <c r="AG205" s="102">
        <v>0</v>
      </c>
      <c r="AH205" s="102">
        <v>0</v>
      </c>
      <c r="AI205" s="102">
        <v>0</v>
      </c>
      <c r="AJ205" s="102">
        <v>0</v>
      </c>
      <c r="AK205" s="102">
        <v>0</v>
      </c>
      <c r="AL205" s="102">
        <v>0</v>
      </c>
      <c r="AM205" s="102">
        <v>0</v>
      </c>
      <c r="AN205" s="102">
        <v>0</v>
      </c>
      <c r="AO205" s="102">
        <v>0</v>
      </c>
      <c r="AP205" s="102">
        <v>0</v>
      </c>
      <c r="AQ205" s="102">
        <v>0</v>
      </c>
      <c r="AR205" s="102">
        <v>0</v>
      </c>
      <c r="AS205" s="102">
        <v>0</v>
      </c>
      <c r="AT205" s="102">
        <v>0</v>
      </c>
      <c r="AU205" s="102">
        <f t="shared" si="3"/>
        <v>0</v>
      </c>
      <c r="AV205" s="102">
        <v>32334.37</v>
      </c>
      <c r="AW205" s="102">
        <v>125196.52</v>
      </c>
      <c r="AX205" s="103">
        <v>105</v>
      </c>
      <c r="AY205" s="103">
        <v>360</v>
      </c>
      <c r="AZ205" s="102">
        <v>328557.40500000003</v>
      </c>
      <c r="BA205" s="102">
        <v>94050</v>
      </c>
      <c r="BB205" s="104">
        <v>90</v>
      </c>
      <c r="BC205" s="104">
        <v>86.504555023923402</v>
      </c>
      <c r="BD205" s="104">
        <v>10.3</v>
      </c>
      <c r="BE205" s="104"/>
      <c r="BF205" s="100" t="s">
        <v>412</v>
      </c>
      <c r="BG205" s="97"/>
      <c r="BH205" s="100" t="s">
        <v>499</v>
      </c>
      <c r="BI205" s="100" t="s">
        <v>500</v>
      </c>
      <c r="BJ205" s="100" t="s">
        <v>501</v>
      </c>
      <c r="BK205" s="100" t="s">
        <v>416</v>
      </c>
      <c r="BL205" s="98" t="s">
        <v>11</v>
      </c>
      <c r="BM205" s="104">
        <v>718178.20754940005</v>
      </c>
      <c r="BN205" s="98" t="s">
        <v>339</v>
      </c>
      <c r="BO205" s="104"/>
      <c r="BP205" s="105">
        <v>37473</v>
      </c>
      <c r="BQ205" s="105">
        <v>48431</v>
      </c>
      <c r="BR205" s="104">
        <v>64502.26</v>
      </c>
      <c r="BS205" s="104">
        <v>195.42</v>
      </c>
      <c r="BT205" s="104">
        <v>45.24</v>
      </c>
    </row>
    <row r="206" spans="1:72" s="94" customFormat="1" ht="18.2" customHeight="1" x14ac:dyDescent="0.15">
      <c r="A206" s="106">
        <v>204</v>
      </c>
      <c r="B206" s="107" t="s">
        <v>158</v>
      </c>
      <c r="C206" s="107" t="s">
        <v>411</v>
      </c>
      <c r="D206" s="108">
        <v>45261</v>
      </c>
      <c r="E206" s="109" t="s">
        <v>649</v>
      </c>
      <c r="F206" s="110">
        <v>0</v>
      </c>
      <c r="G206" s="110">
        <v>0</v>
      </c>
      <c r="H206" s="111">
        <v>24016.59</v>
      </c>
      <c r="I206" s="111">
        <v>0</v>
      </c>
      <c r="J206" s="111">
        <v>0</v>
      </c>
      <c r="K206" s="111">
        <v>24016.59</v>
      </c>
      <c r="L206" s="111">
        <v>640.86</v>
      </c>
      <c r="M206" s="111">
        <v>0</v>
      </c>
      <c r="N206" s="111">
        <v>0</v>
      </c>
      <c r="O206" s="111">
        <v>0</v>
      </c>
      <c r="P206" s="111">
        <v>640.86</v>
      </c>
      <c r="Q206" s="111">
        <v>84.55</v>
      </c>
      <c r="R206" s="111">
        <v>0</v>
      </c>
      <c r="S206" s="111">
        <v>23291.18</v>
      </c>
      <c r="T206" s="111">
        <v>0</v>
      </c>
      <c r="U206" s="111">
        <v>205.42</v>
      </c>
      <c r="V206" s="111">
        <v>0</v>
      </c>
      <c r="W206" s="111">
        <v>0</v>
      </c>
      <c r="X206" s="111">
        <v>205.42</v>
      </c>
      <c r="Y206" s="111">
        <v>0</v>
      </c>
      <c r="Z206" s="111">
        <v>0</v>
      </c>
      <c r="AA206" s="111">
        <v>0</v>
      </c>
      <c r="AB206" s="111">
        <v>195.42</v>
      </c>
      <c r="AC206" s="111">
        <v>0</v>
      </c>
      <c r="AD206" s="111">
        <v>0</v>
      </c>
      <c r="AE206" s="111">
        <v>0</v>
      </c>
      <c r="AF206" s="111">
        <v>0</v>
      </c>
      <c r="AG206" s="111">
        <v>0</v>
      </c>
      <c r="AH206" s="111">
        <v>116.5</v>
      </c>
      <c r="AI206" s="111">
        <v>17.63</v>
      </c>
      <c r="AJ206" s="111">
        <v>0</v>
      </c>
      <c r="AK206" s="111">
        <v>0</v>
      </c>
      <c r="AL206" s="111">
        <v>0</v>
      </c>
      <c r="AM206" s="111">
        <v>0</v>
      </c>
      <c r="AN206" s="111">
        <v>0</v>
      </c>
      <c r="AO206" s="111">
        <v>0</v>
      </c>
      <c r="AP206" s="111">
        <v>0</v>
      </c>
      <c r="AQ206" s="111">
        <v>0</v>
      </c>
      <c r="AR206" s="111">
        <v>0</v>
      </c>
      <c r="AS206" s="111">
        <v>8.0557000000000004E-2</v>
      </c>
      <c r="AT206" s="111">
        <v>0</v>
      </c>
      <c r="AU206" s="111">
        <f t="shared" si="3"/>
        <v>1260.2994429999999</v>
      </c>
      <c r="AV206" s="111">
        <v>0</v>
      </c>
      <c r="AW206" s="111">
        <v>0</v>
      </c>
      <c r="AX206" s="112">
        <v>73</v>
      </c>
      <c r="AY206" s="112">
        <v>360</v>
      </c>
      <c r="AZ206" s="111">
        <v>332009.25</v>
      </c>
      <c r="BA206" s="111">
        <v>94050</v>
      </c>
      <c r="BB206" s="113">
        <v>90</v>
      </c>
      <c r="BC206" s="113">
        <v>22.288210526315801</v>
      </c>
      <c r="BD206" s="113">
        <v>10.3</v>
      </c>
      <c r="BE206" s="113"/>
      <c r="BF206" s="109" t="s">
        <v>412</v>
      </c>
      <c r="BG206" s="106"/>
      <c r="BH206" s="109" t="s">
        <v>425</v>
      </c>
      <c r="BI206" s="109" t="s">
        <v>334</v>
      </c>
      <c r="BJ206" s="109" t="s">
        <v>426</v>
      </c>
      <c r="BK206" s="109" t="s">
        <v>139</v>
      </c>
      <c r="BL206" s="107" t="s">
        <v>11</v>
      </c>
      <c r="BM206" s="113">
        <v>185041.20483420001</v>
      </c>
      <c r="BN206" s="107" t="s">
        <v>339</v>
      </c>
      <c r="BO206" s="113"/>
      <c r="BP206" s="114">
        <v>37539</v>
      </c>
      <c r="BQ206" s="114">
        <v>48497</v>
      </c>
      <c r="BR206" s="113">
        <v>0</v>
      </c>
      <c r="BS206" s="113">
        <v>195.42</v>
      </c>
      <c r="BT206" s="113">
        <v>0</v>
      </c>
    </row>
    <row r="207" spans="1:72" s="94" customFormat="1" ht="18.2" customHeight="1" x14ac:dyDescent="0.15">
      <c r="A207" s="97">
        <v>205</v>
      </c>
      <c r="B207" s="98" t="s">
        <v>158</v>
      </c>
      <c r="C207" s="98" t="s">
        <v>411</v>
      </c>
      <c r="D207" s="99">
        <v>45261</v>
      </c>
      <c r="E207" s="100" t="s">
        <v>650</v>
      </c>
      <c r="F207" s="101">
        <v>0</v>
      </c>
      <c r="G207" s="101">
        <v>2</v>
      </c>
      <c r="H207" s="102">
        <v>39173.21</v>
      </c>
      <c r="I207" s="102">
        <v>593.86</v>
      </c>
      <c r="J207" s="102">
        <v>0</v>
      </c>
      <c r="K207" s="102">
        <v>39767.07</v>
      </c>
      <c r="L207" s="102">
        <v>298.62</v>
      </c>
      <c r="M207" s="102">
        <v>0</v>
      </c>
      <c r="N207" s="102">
        <v>0</v>
      </c>
      <c r="O207" s="102">
        <v>593.86</v>
      </c>
      <c r="P207" s="102">
        <v>298.62</v>
      </c>
      <c r="Q207" s="102">
        <v>0</v>
      </c>
      <c r="R207" s="102">
        <v>0</v>
      </c>
      <c r="S207" s="102">
        <v>38874.589999999997</v>
      </c>
      <c r="T207" s="102">
        <v>674.48</v>
      </c>
      <c r="U207" s="102">
        <v>332.19</v>
      </c>
      <c r="V207" s="102">
        <v>0</v>
      </c>
      <c r="W207" s="102">
        <v>674.48</v>
      </c>
      <c r="X207" s="102">
        <v>332.19</v>
      </c>
      <c r="Y207" s="102">
        <v>0</v>
      </c>
      <c r="Z207" s="102">
        <v>0</v>
      </c>
      <c r="AA207" s="102">
        <v>0</v>
      </c>
      <c r="AB207" s="102">
        <v>0</v>
      </c>
      <c r="AC207" s="102">
        <v>0</v>
      </c>
      <c r="AD207" s="102">
        <v>0</v>
      </c>
      <c r="AE207" s="102">
        <v>0</v>
      </c>
      <c r="AF207" s="102">
        <v>0</v>
      </c>
      <c r="AG207" s="102">
        <v>0</v>
      </c>
      <c r="AH207" s="102">
        <v>0</v>
      </c>
      <c r="AI207" s="102">
        <v>0</v>
      </c>
      <c r="AJ207" s="102">
        <v>211.6</v>
      </c>
      <c r="AK207" s="102">
        <v>0</v>
      </c>
      <c r="AL207" s="102">
        <v>0</v>
      </c>
      <c r="AM207" s="102">
        <v>0</v>
      </c>
      <c r="AN207" s="102">
        <v>0</v>
      </c>
      <c r="AO207" s="102">
        <v>172.88</v>
      </c>
      <c r="AP207" s="102">
        <v>98.74</v>
      </c>
      <c r="AQ207" s="102">
        <v>4.2000000000000003E-2</v>
      </c>
      <c r="AR207" s="102">
        <v>0</v>
      </c>
      <c r="AS207" s="102">
        <v>0</v>
      </c>
      <c r="AT207" s="102">
        <v>0</v>
      </c>
      <c r="AU207" s="102">
        <f t="shared" si="3"/>
        <v>2382.4119999999998</v>
      </c>
      <c r="AV207" s="102">
        <v>0</v>
      </c>
      <c r="AW207" s="102">
        <v>0</v>
      </c>
      <c r="AX207" s="103">
        <v>90</v>
      </c>
      <c r="AY207" s="103">
        <v>360</v>
      </c>
      <c r="AZ207" s="102">
        <v>236027.88</v>
      </c>
      <c r="BA207" s="102">
        <v>71280</v>
      </c>
      <c r="BB207" s="104">
        <v>90</v>
      </c>
      <c r="BC207" s="104">
        <v>49.084078282828301</v>
      </c>
      <c r="BD207" s="104">
        <v>10.1</v>
      </c>
      <c r="BE207" s="104"/>
      <c r="BF207" s="100" t="s">
        <v>412</v>
      </c>
      <c r="BG207" s="97"/>
      <c r="BH207" s="100" t="s">
        <v>504</v>
      </c>
      <c r="BI207" s="100" t="s">
        <v>336</v>
      </c>
      <c r="BJ207" s="100" t="s">
        <v>505</v>
      </c>
      <c r="BK207" s="100" t="s">
        <v>139</v>
      </c>
      <c r="BL207" s="98" t="s">
        <v>11</v>
      </c>
      <c r="BM207" s="104">
        <v>308846.56642709998</v>
      </c>
      <c r="BN207" s="98" t="s">
        <v>339</v>
      </c>
      <c r="BO207" s="104"/>
      <c r="BP207" s="105">
        <v>37042</v>
      </c>
      <c r="BQ207" s="105">
        <v>47999</v>
      </c>
      <c r="BR207" s="104">
        <v>287.3</v>
      </c>
      <c r="BS207" s="104">
        <v>105.8</v>
      </c>
      <c r="BT207" s="104">
        <v>0</v>
      </c>
    </row>
    <row r="208" spans="1:72" s="94" customFormat="1" ht="18.2" customHeight="1" x14ac:dyDescent="0.15">
      <c r="A208" s="106">
        <v>206</v>
      </c>
      <c r="B208" s="107" t="s">
        <v>158</v>
      </c>
      <c r="C208" s="107" t="s">
        <v>411</v>
      </c>
      <c r="D208" s="108">
        <v>45261</v>
      </c>
      <c r="E208" s="109" t="s">
        <v>651</v>
      </c>
      <c r="F208" s="110">
        <v>3</v>
      </c>
      <c r="G208" s="110">
        <v>3</v>
      </c>
      <c r="H208" s="111">
        <v>38838.410000000003</v>
      </c>
      <c r="I208" s="111">
        <v>1180.3800000000001</v>
      </c>
      <c r="J208" s="111">
        <v>0</v>
      </c>
      <c r="K208" s="111">
        <v>40018.79</v>
      </c>
      <c r="L208" s="111">
        <v>303.94</v>
      </c>
      <c r="M208" s="111">
        <v>0</v>
      </c>
      <c r="N208" s="111">
        <v>0</v>
      </c>
      <c r="O208" s="111">
        <v>344.2</v>
      </c>
      <c r="P208" s="111">
        <v>0</v>
      </c>
      <c r="Q208" s="111">
        <v>0</v>
      </c>
      <c r="R208" s="111">
        <v>0</v>
      </c>
      <c r="S208" s="111">
        <v>39674.589999999997</v>
      </c>
      <c r="T208" s="111">
        <v>998.19</v>
      </c>
      <c r="U208" s="111">
        <v>326.87</v>
      </c>
      <c r="V208" s="111">
        <v>0</v>
      </c>
      <c r="W208" s="111">
        <v>334.42</v>
      </c>
      <c r="X208" s="111">
        <v>0</v>
      </c>
      <c r="Y208" s="111">
        <v>0</v>
      </c>
      <c r="Z208" s="111">
        <v>0</v>
      </c>
      <c r="AA208" s="111">
        <v>990.64</v>
      </c>
      <c r="AB208" s="111">
        <v>0</v>
      </c>
      <c r="AC208" s="111">
        <v>0</v>
      </c>
      <c r="AD208" s="111">
        <v>0</v>
      </c>
      <c r="AE208" s="111">
        <v>0</v>
      </c>
      <c r="AF208" s="111">
        <v>0</v>
      </c>
      <c r="AG208" s="111">
        <v>0</v>
      </c>
      <c r="AH208" s="111">
        <v>0</v>
      </c>
      <c r="AI208" s="111">
        <v>0</v>
      </c>
      <c r="AJ208" s="111">
        <v>105.8</v>
      </c>
      <c r="AK208" s="111">
        <v>0</v>
      </c>
      <c r="AL208" s="111">
        <v>0</v>
      </c>
      <c r="AM208" s="111">
        <v>45.69</v>
      </c>
      <c r="AN208" s="111">
        <v>0</v>
      </c>
      <c r="AO208" s="111">
        <v>86.44</v>
      </c>
      <c r="AP208" s="111">
        <v>49.37</v>
      </c>
      <c r="AQ208" s="111">
        <v>4.0000000000000001E-3</v>
      </c>
      <c r="AR208" s="111">
        <v>0</v>
      </c>
      <c r="AS208" s="111">
        <v>0</v>
      </c>
      <c r="AT208" s="111">
        <v>0</v>
      </c>
      <c r="AU208" s="111">
        <f t="shared" si="3"/>
        <v>965.92399999999998</v>
      </c>
      <c r="AV208" s="111">
        <v>1140.1199999999999</v>
      </c>
      <c r="AW208" s="111">
        <v>990.64</v>
      </c>
      <c r="AX208" s="112">
        <v>90</v>
      </c>
      <c r="AY208" s="112">
        <v>360</v>
      </c>
      <c r="AZ208" s="111">
        <v>236027.88</v>
      </c>
      <c r="BA208" s="111">
        <v>71280</v>
      </c>
      <c r="BB208" s="113">
        <v>90</v>
      </c>
      <c r="BC208" s="113">
        <v>50.094179292929297</v>
      </c>
      <c r="BD208" s="113">
        <v>10.1</v>
      </c>
      <c r="BE208" s="113"/>
      <c r="BF208" s="109" t="s">
        <v>412</v>
      </c>
      <c r="BG208" s="106"/>
      <c r="BH208" s="109" t="s">
        <v>504</v>
      </c>
      <c r="BI208" s="109" t="s">
        <v>336</v>
      </c>
      <c r="BJ208" s="109" t="s">
        <v>505</v>
      </c>
      <c r="BK208" s="109" t="s">
        <v>434</v>
      </c>
      <c r="BL208" s="107" t="s">
        <v>11</v>
      </c>
      <c r="BM208" s="113">
        <v>315202.31842710002</v>
      </c>
      <c r="BN208" s="107" t="s">
        <v>339</v>
      </c>
      <c r="BO208" s="113"/>
      <c r="BP208" s="114">
        <v>37042</v>
      </c>
      <c r="BQ208" s="114">
        <v>47999</v>
      </c>
      <c r="BR208" s="113">
        <v>816.21</v>
      </c>
      <c r="BS208" s="113">
        <v>105.8</v>
      </c>
      <c r="BT208" s="113">
        <v>45.69</v>
      </c>
    </row>
    <row r="209" spans="1:72" s="94" customFormat="1" ht="18.2" customHeight="1" x14ac:dyDescent="0.15">
      <c r="A209" s="97">
        <v>207</v>
      </c>
      <c r="B209" s="98" t="s">
        <v>158</v>
      </c>
      <c r="C209" s="98" t="s">
        <v>411</v>
      </c>
      <c r="D209" s="99">
        <v>45261</v>
      </c>
      <c r="E209" s="100" t="s">
        <v>652</v>
      </c>
      <c r="F209" s="101">
        <v>2</v>
      </c>
      <c r="G209" s="101">
        <v>2</v>
      </c>
      <c r="H209" s="102">
        <v>39403.26</v>
      </c>
      <c r="I209" s="102">
        <v>873.1</v>
      </c>
      <c r="J209" s="102">
        <v>0</v>
      </c>
      <c r="K209" s="102">
        <v>40276.36</v>
      </c>
      <c r="L209" s="102">
        <v>296.75</v>
      </c>
      <c r="M209" s="102">
        <v>0</v>
      </c>
      <c r="N209" s="102">
        <v>0</v>
      </c>
      <c r="O209" s="102">
        <v>291.82</v>
      </c>
      <c r="P209" s="102">
        <v>0</v>
      </c>
      <c r="Q209" s="102">
        <v>0</v>
      </c>
      <c r="R209" s="102">
        <v>0</v>
      </c>
      <c r="S209" s="102">
        <v>39984.54</v>
      </c>
      <c r="T209" s="102">
        <v>947.77</v>
      </c>
      <c r="U209" s="102">
        <v>334.06</v>
      </c>
      <c r="V209" s="102">
        <v>0</v>
      </c>
      <c r="W209" s="102">
        <v>338.99</v>
      </c>
      <c r="X209" s="102">
        <v>0</v>
      </c>
      <c r="Y209" s="102">
        <v>0</v>
      </c>
      <c r="Z209" s="102">
        <v>0</v>
      </c>
      <c r="AA209" s="102">
        <v>942.84</v>
      </c>
      <c r="AB209" s="102">
        <v>0</v>
      </c>
      <c r="AC209" s="102">
        <v>0</v>
      </c>
      <c r="AD209" s="102">
        <v>0</v>
      </c>
      <c r="AE209" s="102">
        <v>0</v>
      </c>
      <c r="AF209" s="102">
        <v>0</v>
      </c>
      <c r="AG209" s="102">
        <v>0</v>
      </c>
      <c r="AH209" s="102">
        <v>0</v>
      </c>
      <c r="AI209" s="102">
        <v>0</v>
      </c>
      <c r="AJ209" s="102">
        <v>33.94</v>
      </c>
      <c r="AK209" s="102">
        <v>0</v>
      </c>
      <c r="AL209" s="102">
        <v>0</v>
      </c>
      <c r="AM209" s="102">
        <v>45.56</v>
      </c>
      <c r="AN209" s="102">
        <v>0</v>
      </c>
      <c r="AO209" s="102">
        <v>86.44</v>
      </c>
      <c r="AP209" s="102">
        <v>49.45</v>
      </c>
      <c r="AQ209" s="102">
        <v>3.0000000000000001E-3</v>
      </c>
      <c r="AR209" s="102">
        <v>0</v>
      </c>
      <c r="AS209" s="102">
        <v>0</v>
      </c>
      <c r="AT209" s="102">
        <v>0</v>
      </c>
      <c r="AU209" s="102">
        <f t="shared" si="3"/>
        <v>846.20299999999997</v>
      </c>
      <c r="AV209" s="102">
        <v>878.03</v>
      </c>
      <c r="AW209" s="102">
        <v>942.84</v>
      </c>
      <c r="AX209" s="103">
        <v>91</v>
      </c>
      <c r="AY209" s="103">
        <v>360</v>
      </c>
      <c r="AZ209" s="102">
        <v>236654.03520000001</v>
      </c>
      <c r="BA209" s="102">
        <v>71280</v>
      </c>
      <c r="BB209" s="104">
        <v>90</v>
      </c>
      <c r="BC209" s="104">
        <v>50.485530303030302</v>
      </c>
      <c r="BD209" s="104">
        <v>10.1</v>
      </c>
      <c r="BE209" s="104"/>
      <c r="BF209" s="100" t="s">
        <v>412</v>
      </c>
      <c r="BG209" s="97"/>
      <c r="BH209" s="100" t="s">
        <v>504</v>
      </c>
      <c r="BI209" s="100" t="s">
        <v>336</v>
      </c>
      <c r="BJ209" s="100" t="s">
        <v>505</v>
      </c>
      <c r="BK209" s="100" t="s">
        <v>434</v>
      </c>
      <c r="BL209" s="98" t="s">
        <v>11</v>
      </c>
      <c r="BM209" s="104">
        <v>317664.77509259997</v>
      </c>
      <c r="BN209" s="98" t="s">
        <v>339</v>
      </c>
      <c r="BO209" s="104"/>
      <c r="BP209" s="105">
        <v>37071</v>
      </c>
      <c r="BQ209" s="105">
        <v>48028</v>
      </c>
      <c r="BR209" s="104">
        <v>600.74</v>
      </c>
      <c r="BS209" s="104">
        <v>105.78</v>
      </c>
      <c r="BT209" s="104">
        <v>45.56</v>
      </c>
    </row>
    <row r="210" spans="1:72" s="94" customFormat="1" ht="18.2" customHeight="1" x14ac:dyDescent="0.15">
      <c r="A210" s="106">
        <v>208</v>
      </c>
      <c r="B210" s="107" t="s">
        <v>158</v>
      </c>
      <c r="C210" s="107" t="s">
        <v>411</v>
      </c>
      <c r="D210" s="108">
        <v>45261</v>
      </c>
      <c r="E210" s="109" t="s">
        <v>653</v>
      </c>
      <c r="F210" s="110">
        <v>0</v>
      </c>
      <c r="G210" s="110">
        <v>0</v>
      </c>
      <c r="H210" s="111">
        <v>38581.050000000003</v>
      </c>
      <c r="I210" s="111">
        <v>0</v>
      </c>
      <c r="J210" s="111">
        <v>0</v>
      </c>
      <c r="K210" s="111">
        <v>38581.050000000003</v>
      </c>
      <c r="L210" s="111">
        <v>306.08999999999997</v>
      </c>
      <c r="M210" s="111">
        <v>0</v>
      </c>
      <c r="N210" s="111">
        <v>0</v>
      </c>
      <c r="O210" s="111">
        <v>0</v>
      </c>
      <c r="P210" s="111">
        <v>306.08999999999997</v>
      </c>
      <c r="Q210" s="111">
        <v>0</v>
      </c>
      <c r="R210" s="111">
        <v>0</v>
      </c>
      <c r="S210" s="111">
        <v>38274.959999999999</v>
      </c>
      <c r="T210" s="111">
        <v>0</v>
      </c>
      <c r="U210" s="111">
        <v>324.72000000000003</v>
      </c>
      <c r="V210" s="111">
        <v>0</v>
      </c>
      <c r="W210" s="111">
        <v>0</v>
      </c>
      <c r="X210" s="111">
        <v>324.72000000000003</v>
      </c>
      <c r="Y210" s="111">
        <v>0</v>
      </c>
      <c r="Z210" s="111">
        <v>0</v>
      </c>
      <c r="AA210" s="111">
        <v>0</v>
      </c>
      <c r="AB210" s="111">
        <v>105.78</v>
      </c>
      <c r="AC210" s="111">
        <v>0</v>
      </c>
      <c r="AD210" s="111">
        <v>0</v>
      </c>
      <c r="AE210" s="111">
        <v>0</v>
      </c>
      <c r="AF210" s="111">
        <v>0</v>
      </c>
      <c r="AG210" s="111">
        <v>0</v>
      </c>
      <c r="AH210" s="111">
        <v>86.44</v>
      </c>
      <c r="AI210" s="111">
        <v>49.45</v>
      </c>
      <c r="AJ210" s="111">
        <v>0</v>
      </c>
      <c r="AK210" s="111">
        <v>0</v>
      </c>
      <c r="AL210" s="111">
        <v>0</v>
      </c>
      <c r="AM210" s="111">
        <v>0</v>
      </c>
      <c r="AN210" s="111">
        <v>0</v>
      </c>
      <c r="AO210" s="111">
        <v>0</v>
      </c>
      <c r="AP210" s="111">
        <v>0</v>
      </c>
      <c r="AQ210" s="111">
        <v>0</v>
      </c>
      <c r="AR210" s="111">
        <v>0</v>
      </c>
      <c r="AS210" s="111">
        <v>0.23411899999999999</v>
      </c>
      <c r="AT210" s="111">
        <v>0</v>
      </c>
      <c r="AU210" s="111">
        <f t="shared" si="3"/>
        <v>872.24588100000005</v>
      </c>
      <c r="AV210" s="111">
        <v>0</v>
      </c>
      <c r="AW210" s="111">
        <v>0</v>
      </c>
      <c r="AX210" s="112">
        <v>91</v>
      </c>
      <c r="AY210" s="112">
        <v>360</v>
      </c>
      <c r="AZ210" s="111">
        <v>236654.03520000001</v>
      </c>
      <c r="BA210" s="111">
        <v>71280</v>
      </c>
      <c r="BB210" s="113">
        <v>90</v>
      </c>
      <c r="BC210" s="113">
        <v>48.326969696969698</v>
      </c>
      <c r="BD210" s="113">
        <v>10.1</v>
      </c>
      <c r="BE210" s="113"/>
      <c r="BF210" s="109" t="s">
        <v>412</v>
      </c>
      <c r="BG210" s="106"/>
      <c r="BH210" s="109" t="s">
        <v>504</v>
      </c>
      <c r="BI210" s="109" t="s">
        <v>336</v>
      </c>
      <c r="BJ210" s="109" t="s">
        <v>505</v>
      </c>
      <c r="BK210" s="109" t="s">
        <v>139</v>
      </c>
      <c r="BL210" s="107" t="s">
        <v>11</v>
      </c>
      <c r="BM210" s="113">
        <v>304082.69196239999</v>
      </c>
      <c r="BN210" s="107" t="s">
        <v>339</v>
      </c>
      <c r="BO210" s="113"/>
      <c r="BP210" s="114">
        <v>37071</v>
      </c>
      <c r="BQ210" s="114">
        <v>48028</v>
      </c>
      <c r="BR210" s="113">
        <v>0</v>
      </c>
      <c r="BS210" s="113">
        <v>105.78</v>
      </c>
      <c r="BT210" s="113">
        <v>0</v>
      </c>
    </row>
    <row r="211" spans="1:72" s="94" customFormat="1" ht="18.2" customHeight="1" x14ac:dyDescent="0.15">
      <c r="A211" s="97">
        <v>209</v>
      </c>
      <c r="B211" s="98" t="s">
        <v>158</v>
      </c>
      <c r="C211" s="98" t="s">
        <v>411</v>
      </c>
      <c r="D211" s="99">
        <v>45261</v>
      </c>
      <c r="E211" s="100" t="s">
        <v>654</v>
      </c>
      <c r="F211" s="101">
        <v>0</v>
      </c>
      <c r="G211" s="101">
        <v>0</v>
      </c>
      <c r="H211" s="102">
        <v>40241.85</v>
      </c>
      <c r="I211" s="102">
        <v>0</v>
      </c>
      <c r="J211" s="102">
        <v>0</v>
      </c>
      <c r="K211" s="102">
        <v>40241.85</v>
      </c>
      <c r="L211" s="102">
        <v>292.11</v>
      </c>
      <c r="M211" s="102">
        <v>0</v>
      </c>
      <c r="N211" s="102">
        <v>0</v>
      </c>
      <c r="O211" s="102">
        <v>0</v>
      </c>
      <c r="P211" s="102">
        <v>292.11</v>
      </c>
      <c r="Q211" s="102">
        <v>0</v>
      </c>
      <c r="R211" s="102">
        <v>0</v>
      </c>
      <c r="S211" s="102">
        <v>39949.74</v>
      </c>
      <c r="T211" s="102">
        <v>0</v>
      </c>
      <c r="U211" s="102">
        <v>338.7</v>
      </c>
      <c r="V211" s="102">
        <v>0</v>
      </c>
      <c r="W211" s="102">
        <v>0</v>
      </c>
      <c r="X211" s="102">
        <v>338.7</v>
      </c>
      <c r="Y211" s="102">
        <v>0</v>
      </c>
      <c r="Z211" s="102">
        <v>0</v>
      </c>
      <c r="AA211" s="102">
        <v>0</v>
      </c>
      <c r="AB211" s="102">
        <v>105.77</v>
      </c>
      <c r="AC211" s="102">
        <v>0</v>
      </c>
      <c r="AD211" s="102">
        <v>0</v>
      </c>
      <c r="AE211" s="102">
        <v>0</v>
      </c>
      <c r="AF211" s="102">
        <v>0</v>
      </c>
      <c r="AG211" s="102">
        <v>0</v>
      </c>
      <c r="AH211" s="102">
        <v>86.44</v>
      </c>
      <c r="AI211" s="102">
        <v>49.42</v>
      </c>
      <c r="AJ211" s="102">
        <v>0</v>
      </c>
      <c r="AK211" s="102">
        <v>0</v>
      </c>
      <c r="AL211" s="102">
        <v>0</v>
      </c>
      <c r="AM211" s="102">
        <v>0</v>
      </c>
      <c r="AN211" s="102">
        <v>0</v>
      </c>
      <c r="AO211" s="102">
        <v>0</v>
      </c>
      <c r="AP211" s="102">
        <v>0</v>
      </c>
      <c r="AQ211" s="102">
        <v>9.1999999999999998E-2</v>
      </c>
      <c r="AR211" s="102">
        <v>0</v>
      </c>
      <c r="AS211" s="102">
        <v>0</v>
      </c>
      <c r="AT211" s="102">
        <v>0</v>
      </c>
      <c r="AU211" s="102">
        <f t="shared" si="3"/>
        <v>872.53200000000004</v>
      </c>
      <c r="AV211" s="102">
        <v>0</v>
      </c>
      <c r="AW211" s="102">
        <v>0</v>
      </c>
      <c r="AX211" s="103">
        <v>92</v>
      </c>
      <c r="AY211" s="103">
        <v>360</v>
      </c>
      <c r="AZ211" s="102">
        <v>236609.52480000001</v>
      </c>
      <c r="BA211" s="102">
        <v>71280</v>
      </c>
      <c r="BB211" s="104">
        <v>90</v>
      </c>
      <c r="BC211" s="104">
        <v>50.441590909090898</v>
      </c>
      <c r="BD211" s="104">
        <v>10.1</v>
      </c>
      <c r="BE211" s="104"/>
      <c r="BF211" s="100" t="s">
        <v>412</v>
      </c>
      <c r="BG211" s="97"/>
      <c r="BH211" s="100" t="s">
        <v>504</v>
      </c>
      <c r="BI211" s="100" t="s">
        <v>336</v>
      </c>
      <c r="BJ211" s="100" t="s">
        <v>505</v>
      </c>
      <c r="BK211" s="100" t="s">
        <v>139</v>
      </c>
      <c r="BL211" s="98" t="s">
        <v>11</v>
      </c>
      <c r="BM211" s="104">
        <v>317388.29988060001</v>
      </c>
      <c r="BN211" s="98" t="s">
        <v>339</v>
      </c>
      <c r="BO211" s="104"/>
      <c r="BP211" s="105">
        <v>37103</v>
      </c>
      <c r="BQ211" s="105">
        <v>48060</v>
      </c>
      <c r="BR211" s="104">
        <v>0</v>
      </c>
      <c r="BS211" s="104">
        <v>105.77</v>
      </c>
      <c r="BT211" s="104">
        <v>0</v>
      </c>
    </row>
    <row r="212" spans="1:72" s="94" customFormat="1" ht="18.2" customHeight="1" x14ac:dyDescent="0.15">
      <c r="A212" s="106">
        <v>210</v>
      </c>
      <c r="B212" s="107" t="s">
        <v>158</v>
      </c>
      <c r="C212" s="107" t="s">
        <v>411</v>
      </c>
      <c r="D212" s="108">
        <v>45261</v>
      </c>
      <c r="E212" s="109" t="s">
        <v>655</v>
      </c>
      <c r="F212" s="110">
        <v>2</v>
      </c>
      <c r="G212" s="110">
        <v>1</v>
      </c>
      <c r="H212" s="111">
        <v>24338.05</v>
      </c>
      <c r="I212" s="111">
        <v>841.29</v>
      </c>
      <c r="J212" s="111">
        <v>0</v>
      </c>
      <c r="K212" s="111">
        <v>25179.34</v>
      </c>
      <c r="L212" s="111">
        <v>425.96</v>
      </c>
      <c r="M212" s="111">
        <v>0</v>
      </c>
      <c r="N212" s="111">
        <v>0</v>
      </c>
      <c r="O212" s="111">
        <v>0</v>
      </c>
      <c r="P212" s="111">
        <v>0</v>
      </c>
      <c r="Q212" s="111">
        <v>0</v>
      </c>
      <c r="R212" s="111">
        <v>0</v>
      </c>
      <c r="S212" s="111">
        <v>25179.34</v>
      </c>
      <c r="T212" s="111">
        <v>420.33</v>
      </c>
      <c r="U212" s="111">
        <v>204.85</v>
      </c>
      <c r="V212" s="111">
        <v>0</v>
      </c>
      <c r="W212" s="111">
        <v>0</v>
      </c>
      <c r="X212" s="111">
        <v>0</v>
      </c>
      <c r="Y212" s="111">
        <v>0</v>
      </c>
      <c r="Z212" s="111">
        <v>0</v>
      </c>
      <c r="AA212" s="111">
        <v>625.17999999999995</v>
      </c>
      <c r="AB212" s="111">
        <v>0</v>
      </c>
      <c r="AC212" s="111">
        <v>0</v>
      </c>
      <c r="AD212" s="111">
        <v>0</v>
      </c>
      <c r="AE212" s="111">
        <v>0</v>
      </c>
      <c r="AF212" s="111">
        <v>0</v>
      </c>
      <c r="AG212" s="111">
        <v>0</v>
      </c>
      <c r="AH212" s="111">
        <v>0</v>
      </c>
      <c r="AI212" s="111">
        <v>0</v>
      </c>
      <c r="AJ212" s="111">
        <v>0</v>
      </c>
      <c r="AK212" s="111">
        <v>0</v>
      </c>
      <c r="AL212" s="111">
        <v>0</v>
      </c>
      <c r="AM212" s="111">
        <v>0</v>
      </c>
      <c r="AN212" s="111">
        <v>0</v>
      </c>
      <c r="AO212" s="111">
        <v>0</v>
      </c>
      <c r="AP212" s="111">
        <v>0</v>
      </c>
      <c r="AQ212" s="111">
        <v>0</v>
      </c>
      <c r="AR212" s="111">
        <v>0</v>
      </c>
      <c r="AS212" s="111">
        <v>0</v>
      </c>
      <c r="AT212" s="111">
        <v>0</v>
      </c>
      <c r="AU212" s="111">
        <f t="shared" si="3"/>
        <v>0</v>
      </c>
      <c r="AV212" s="111">
        <v>1267.25</v>
      </c>
      <c r="AW212" s="111">
        <v>625.17999999999995</v>
      </c>
      <c r="AX212" s="112">
        <v>77</v>
      </c>
      <c r="AY212" s="112">
        <v>360</v>
      </c>
      <c r="AZ212" s="111">
        <v>236762.69760000001</v>
      </c>
      <c r="BA212" s="111">
        <v>71280</v>
      </c>
      <c r="BB212" s="113">
        <v>90</v>
      </c>
      <c r="BC212" s="113">
        <v>31.792095959596001</v>
      </c>
      <c r="BD212" s="113">
        <v>10.1</v>
      </c>
      <c r="BE212" s="113"/>
      <c r="BF212" s="109" t="s">
        <v>412</v>
      </c>
      <c r="BG212" s="106"/>
      <c r="BH212" s="109" t="s">
        <v>504</v>
      </c>
      <c r="BI212" s="109" t="s">
        <v>336</v>
      </c>
      <c r="BJ212" s="109" t="s">
        <v>505</v>
      </c>
      <c r="BK212" s="109" t="s">
        <v>434</v>
      </c>
      <c r="BL212" s="107" t="s">
        <v>11</v>
      </c>
      <c r="BM212" s="113">
        <v>200042.0507046</v>
      </c>
      <c r="BN212" s="107" t="s">
        <v>339</v>
      </c>
      <c r="BO212" s="113"/>
      <c r="BP212" s="114">
        <v>37134</v>
      </c>
      <c r="BQ212" s="114">
        <v>48091</v>
      </c>
      <c r="BR212" s="113">
        <v>815.14</v>
      </c>
      <c r="BS212" s="113">
        <v>110.7</v>
      </c>
      <c r="BT212" s="113">
        <v>45.54</v>
      </c>
    </row>
    <row r="213" spans="1:72" s="94" customFormat="1" ht="18.2" customHeight="1" x14ac:dyDescent="0.15">
      <c r="A213" s="97">
        <v>211</v>
      </c>
      <c r="B213" s="98" t="s">
        <v>158</v>
      </c>
      <c r="C213" s="98" t="s">
        <v>411</v>
      </c>
      <c r="D213" s="99">
        <v>45261</v>
      </c>
      <c r="E213" s="100" t="s">
        <v>257</v>
      </c>
      <c r="F213" s="101">
        <v>0</v>
      </c>
      <c r="G213" s="101">
        <v>0</v>
      </c>
      <c r="H213" s="102">
        <v>38810.019999999997</v>
      </c>
      <c r="I213" s="102">
        <v>0</v>
      </c>
      <c r="J213" s="102">
        <v>0</v>
      </c>
      <c r="K213" s="102">
        <v>38810.019999999997</v>
      </c>
      <c r="L213" s="102">
        <v>304.16000000000003</v>
      </c>
      <c r="M213" s="102">
        <v>0</v>
      </c>
      <c r="N213" s="102">
        <v>0</v>
      </c>
      <c r="O213" s="102">
        <v>0</v>
      </c>
      <c r="P213" s="102">
        <v>304.16000000000003</v>
      </c>
      <c r="Q213" s="102">
        <v>0</v>
      </c>
      <c r="R213" s="102">
        <v>0</v>
      </c>
      <c r="S213" s="102">
        <v>38505.86</v>
      </c>
      <c r="T213" s="102">
        <v>0</v>
      </c>
      <c r="U213" s="102">
        <v>326.64999999999998</v>
      </c>
      <c r="V213" s="102">
        <v>0</v>
      </c>
      <c r="W213" s="102">
        <v>0</v>
      </c>
      <c r="X213" s="102">
        <v>326.64999999999998</v>
      </c>
      <c r="Y213" s="102">
        <v>0</v>
      </c>
      <c r="Z213" s="102">
        <v>0</v>
      </c>
      <c r="AA213" s="102">
        <v>0</v>
      </c>
      <c r="AB213" s="102">
        <v>105.85</v>
      </c>
      <c r="AC213" s="102">
        <v>0</v>
      </c>
      <c r="AD213" s="102">
        <v>0</v>
      </c>
      <c r="AE213" s="102">
        <v>0</v>
      </c>
      <c r="AF213" s="102">
        <v>0</v>
      </c>
      <c r="AG213" s="102">
        <v>0</v>
      </c>
      <c r="AH213" s="102">
        <v>86.44</v>
      </c>
      <c r="AI213" s="102">
        <v>49.24</v>
      </c>
      <c r="AJ213" s="102">
        <v>0</v>
      </c>
      <c r="AK213" s="102">
        <v>0</v>
      </c>
      <c r="AL213" s="102">
        <v>0</v>
      </c>
      <c r="AM213" s="102">
        <v>0</v>
      </c>
      <c r="AN213" s="102">
        <v>0</v>
      </c>
      <c r="AO213" s="102">
        <v>0</v>
      </c>
      <c r="AP213" s="102">
        <v>0</v>
      </c>
      <c r="AQ213" s="102">
        <v>0</v>
      </c>
      <c r="AR213" s="102">
        <v>0</v>
      </c>
      <c r="AS213" s="102">
        <v>1.1328E-2</v>
      </c>
      <c r="AT213" s="102">
        <v>0</v>
      </c>
      <c r="AU213" s="102">
        <f t="shared" si="3"/>
        <v>872.32867199999987</v>
      </c>
      <c r="AV213" s="102">
        <v>0</v>
      </c>
      <c r="AW213" s="102">
        <v>0</v>
      </c>
      <c r="AX213" s="103">
        <v>88</v>
      </c>
      <c r="AY213" s="103">
        <v>360</v>
      </c>
      <c r="AZ213" s="102">
        <v>233347.19760000001</v>
      </c>
      <c r="BA213" s="102">
        <v>71280</v>
      </c>
      <c r="BB213" s="104">
        <v>90</v>
      </c>
      <c r="BC213" s="104">
        <v>48.618510101010102</v>
      </c>
      <c r="BD213" s="104">
        <v>10.1</v>
      </c>
      <c r="BE213" s="104"/>
      <c r="BF213" s="100" t="s">
        <v>412</v>
      </c>
      <c r="BG213" s="97"/>
      <c r="BH213" s="100" t="s">
        <v>504</v>
      </c>
      <c r="BI213" s="100" t="s">
        <v>336</v>
      </c>
      <c r="BJ213" s="100" t="s">
        <v>505</v>
      </c>
      <c r="BK213" s="100" t="s">
        <v>139</v>
      </c>
      <c r="BL213" s="98" t="s">
        <v>11</v>
      </c>
      <c r="BM213" s="104">
        <v>305917.12088340003</v>
      </c>
      <c r="BN213" s="98" t="s">
        <v>339</v>
      </c>
      <c r="BO213" s="104"/>
      <c r="BP213" s="105">
        <v>36978</v>
      </c>
      <c r="BQ213" s="105">
        <v>47935</v>
      </c>
      <c r="BR213" s="104">
        <v>0</v>
      </c>
      <c r="BS213" s="104">
        <v>105.85</v>
      </c>
      <c r="BT213" s="104">
        <v>0</v>
      </c>
    </row>
    <row r="214" spans="1:72" s="94" customFormat="1" ht="18.2" customHeight="1" x14ac:dyDescent="0.15">
      <c r="A214" s="106">
        <v>212</v>
      </c>
      <c r="B214" s="107" t="s">
        <v>158</v>
      </c>
      <c r="C214" s="107" t="s">
        <v>411</v>
      </c>
      <c r="D214" s="108">
        <v>45261</v>
      </c>
      <c r="E214" s="109" t="s">
        <v>656</v>
      </c>
      <c r="F214" s="110">
        <v>4</v>
      </c>
      <c r="G214" s="110">
        <v>3</v>
      </c>
      <c r="H214" s="111">
        <v>39990.36</v>
      </c>
      <c r="I214" s="111">
        <v>1152.54</v>
      </c>
      <c r="J214" s="111">
        <v>0</v>
      </c>
      <c r="K214" s="111">
        <v>41142.9</v>
      </c>
      <c r="L214" s="111">
        <v>294.22000000000003</v>
      </c>
      <c r="M214" s="111">
        <v>0</v>
      </c>
      <c r="N214" s="111">
        <v>0</v>
      </c>
      <c r="O214" s="111">
        <v>0</v>
      </c>
      <c r="P214" s="111">
        <v>0</v>
      </c>
      <c r="Q214" s="111">
        <v>0</v>
      </c>
      <c r="R214" s="111">
        <v>0</v>
      </c>
      <c r="S214" s="111">
        <v>41142.9</v>
      </c>
      <c r="T214" s="111">
        <v>1370.7</v>
      </c>
      <c r="U214" s="111">
        <v>336.59</v>
      </c>
      <c r="V214" s="111">
        <v>0</v>
      </c>
      <c r="W214" s="111">
        <v>0</v>
      </c>
      <c r="X214" s="111">
        <v>0</v>
      </c>
      <c r="Y214" s="111">
        <v>0</v>
      </c>
      <c r="Z214" s="111">
        <v>0</v>
      </c>
      <c r="AA214" s="111">
        <v>1707.29</v>
      </c>
      <c r="AB214" s="111">
        <v>0</v>
      </c>
      <c r="AC214" s="111">
        <v>0</v>
      </c>
      <c r="AD214" s="111">
        <v>0</v>
      </c>
      <c r="AE214" s="111">
        <v>0</v>
      </c>
      <c r="AF214" s="111">
        <v>0</v>
      </c>
      <c r="AG214" s="111">
        <v>0</v>
      </c>
      <c r="AH214" s="111">
        <v>0</v>
      </c>
      <c r="AI214" s="111">
        <v>0</v>
      </c>
      <c r="AJ214" s="111">
        <v>0</v>
      </c>
      <c r="AK214" s="111">
        <v>0</v>
      </c>
      <c r="AL214" s="111">
        <v>0</v>
      </c>
      <c r="AM214" s="111">
        <v>0</v>
      </c>
      <c r="AN214" s="111">
        <v>0</v>
      </c>
      <c r="AO214" s="111">
        <v>0</v>
      </c>
      <c r="AP214" s="111">
        <v>0</v>
      </c>
      <c r="AQ214" s="111">
        <v>0</v>
      </c>
      <c r="AR214" s="111">
        <v>0</v>
      </c>
      <c r="AS214" s="111">
        <v>0</v>
      </c>
      <c r="AT214" s="111">
        <v>0</v>
      </c>
      <c r="AU214" s="111">
        <f t="shared" si="3"/>
        <v>0</v>
      </c>
      <c r="AV214" s="111">
        <v>1446.76</v>
      </c>
      <c r="AW214" s="111">
        <v>1707.29</v>
      </c>
      <c r="AX214" s="112">
        <v>91</v>
      </c>
      <c r="AY214" s="112">
        <v>360</v>
      </c>
      <c r="AZ214" s="111">
        <v>236237.20559999999</v>
      </c>
      <c r="BA214" s="111">
        <v>71280</v>
      </c>
      <c r="BB214" s="113">
        <v>90</v>
      </c>
      <c r="BC214" s="113">
        <v>51.948106060606101</v>
      </c>
      <c r="BD214" s="113">
        <v>10.1</v>
      </c>
      <c r="BE214" s="113"/>
      <c r="BF214" s="109" t="s">
        <v>412</v>
      </c>
      <c r="BG214" s="106"/>
      <c r="BH214" s="109" t="s">
        <v>504</v>
      </c>
      <c r="BI214" s="109" t="s">
        <v>336</v>
      </c>
      <c r="BJ214" s="109" t="s">
        <v>657</v>
      </c>
      <c r="BK214" s="109" t="s">
        <v>434</v>
      </c>
      <c r="BL214" s="107" t="s">
        <v>11</v>
      </c>
      <c r="BM214" s="113">
        <v>326867.58620100003</v>
      </c>
      <c r="BN214" s="107" t="s">
        <v>339</v>
      </c>
      <c r="BO214" s="113"/>
      <c r="BP214" s="114">
        <v>37057</v>
      </c>
      <c r="BQ214" s="114">
        <v>48014</v>
      </c>
      <c r="BR214" s="113">
        <v>1344.37</v>
      </c>
      <c r="BS214" s="113">
        <v>105.78</v>
      </c>
      <c r="BT214" s="113">
        <v>45.65</v>
      </c>
    </row>
    <row r="215" spans="1:72" s="94" customFormat="1" ht="18.2" customHeight="1" x14ac:dyDescent="0.15">
      <c r="A215" s="97">
        <v>213</v>
      </c>
      <c r="B215" s="98" t="s">
        <v>158</v>
      </c>
      <c r="C215" s="98" t="s">
        <v>411</v>
      </c>
      <c r="D215" s="99">
        <v>45261</v>
      </c>
      <c r="E215" s="100" t="s">
        <v>258</v>
      </c>
      <c r="F215" s="101">
        <v>29</v>
      </c>
      <c r="G215" s="101">
        <v>28</v>
      </c>
      <c r="H215" s="102">
        <v>26046.9</v>
      </c>
      <c r="I215" s="102">
        <v>5159.7299999999996</v>
      </c>
      <c r="J215" s="102">
        <v>0</v>
      </c>
      <c r="K215" s="102">
        <v>31206.63</v>
      </c>
      <c r="L215" s="102">
        <v>201.33</v>
      </c>
      <c r="M215" s="102">
        <v>0</v>
      </c>
      <c r="N215" s="102">
        <v>0</v>
      </c>
      <c r="O215" s="102">
        <v>0</v>
      </c>
      <c r="P215" s="102">
        <v>0</v>
      </c>
      <c r="Q215" s="102">
        <v>0</v>
      </c>
      <c r="R215" s="102">
        <v>0</v>
      </c>
      <c r="S215" s="102">
        <v>31206.63</v>
      </c>
      <c r="T215" s="102">
        <v>7035.94</v>
      </c>
      <c r="U215" s="102">
        <v>219.21</v>
      </c>
      <c r="V215" s="102">
        <v>0</v>
      </c>
      <c r="W215" s="102">
        <v>0</v>
      </c>
      <c r="X215" s="102">
        <v>0</v>
      </c>
      <c r="Y215" s="102">
        <v>0</v>
      </c>
      <c r="Z215" s="102">
        <v>0</v>
      </c>
      <c r="AA215" s="102">
        <v>7255.15</v>
      </c>
      <c r="AB215" s="102">
        <v>0</v>
      </c>
      <c r="AC215" s="102">
        <v>0</v>
      </c>
      <c r="AD215" s="102">
        <v>0</v>
      </c>
      <c r="AE215" s="102">
        <v>0</v>
      </c>
      <c r="AF215" s="102">
        <v>0</v>
      </c>
      <c r="AG215" s="102">
        <v>0</v>
      </c>
      <c r="AH215" s="102">
        <v>0</v>
      </c>
      <c r="AI215" s="102">
        <v>0</v>
      </c>
      <c r="AJ215" s="102">
        <v>0</v>
      </c>
      <c r="AK215" s="102">
        <v>0</v>
      </c>
      <c r="AL215" s="102">
        <v>0</v>
      </c>
      <c r="AM215" s="102">
        <v>0</v>
      </c>
      <c r="AN215" s="102">
        <v>0</v>
      </c>
      <c r="AO215" s="102">
        <v>0</v>
      </c>
      <c r="AP215" s="102">
        <v>0</v>
      </c>
      <c r="AQ215" s="102">
        <v>0</v>
      </c>
      <c r="AR215" s="102">
        <v>0</v>
      </c>
      <c r="AS215" s="102">
        <v>0</v>
      </c>
      <c r="AT215" s="102">
        <v>0</v>
      </c>
      <c r="AU215" s="102">
        <f t="shared" si="3"/>
        <v>0</v>
      </c>
      <c r="AV215" s="102">
        <v>5361.06</v>
      </c>
      <c r="AW215" s="102">
        <v>7255.15</v>
      </c>
      <c r="AX215" s="103">
        <v>92</v>
      </c>
      <c r="AY215" s="103">
        <v>360</v>
      </c>
      <c r="AZ215" s="102">
        <v>236880.70559999999</v>
      </c>
      <c r="BA215" s="102">
        <v>47520</v>
      </c>
      <c r="BB215" s="104">
        <v>60</v>
      </c>
      <c r="BC215" s="104">
        <v>39.402310606060603</v>
      </c>
      <c r="BD215" s="104">
        <v>10.1</v>
      </c>
      <c r="BE215" s="104"/>
      <c r="BF215" s="100" t="s">
        <v>412</v>
      </c>
      <c r="BG215" s="97"/>
      <c r="BH215" s="100" t="s">
        <v>504</v>
      </c>
      <c r="BI215" s="100" t="s">
        <v>336</v>
      </c>
      <c r="BJ215" s="100" t="s">
        <v>657</v>
      </c>
      <c r="BK215" s="100" t="s">
        <v>416</v>
      </c>
      <c r="BL215" s="98" t="s">
        <v>11</v>
      </c>
      <c r="BM215" s="104">
        <v>247927.00129469999</v>
      </c>
      <c r="BN215" s="98" t="s">
        <v>339</v>
      </c>
      <c r="BO215" s="104"/>
      <c r="BP215" s="105">
        <v>37089</v>
      </c>
      <c r="BQ215" s="105">
        <v>48046</v>
      </c>
      <c r="BR215" s="104">
        <v>7905.64</v>
      </c>
      <c r="BS215" s="104">
        <v>105.68</v>
      </c>
      <c r="BT215" s="104">
        <v>45.52</v>
      </c>
    </row>
    <row r="216" spans="1:72" s="94" customFormat="1" ht="18.2" customHeight="1" x14ac:dyDescent="0.15">
      <c r="A216" s="106">
        <v>214</v>
      </c>
      <c r="B216" s="107" t="s">
        <v>158</v>
      </c>
      <c r="C216" s="107" t="s">
        <v>411</v>
      </c>
      <c r="D216" s="108">
        <v>45261</v>
      </c>
      <c r="E216" s="109" t="s">
        <v>259</v>
      </c>
      <c r="F216" s="110">
        <v>95</v>
      </c>
      <c r="G216" s="110">
        <v>94</v>
      </c>
      <c r="H216" s="111">
        <v>43446.18</v>
      </c>
      <c r="I216" s="111">
        <v>21864.03</v>
      </c>
      <c r="J216" s="111">
        <v>0</v>
      </c>
      <c r="K216" s="111">
        <v>65310.21</v>
      </c>
      <c r="L216" s="111">
        <v>335.25</v>
      </c>
      <c r="M216" s="111">
        <v>0</v>
      </c>
      <c r="N216" s="111">
        <v>0</v>
      </c>
      <c r="O216" s="111">
        <v>0</v>
      </c>
      <c r="P216" s="111">
        <v>0</v>
      </c>
      <c r="Q216" s="111">
        <v>0</v>
      </c>
      <c r="R216" s="111">
        <v>0</v>
      </c>
      <c r="S216" s="111">
        <v>65310.21</v>
      </c>
      <c r="T216" s="111">
        <v>44721.47</v>
      </c>
      <c r="U216" s="111">
        <v>365.65</v>
      </c>
      <c r="V216" s="111">
        <v>0</v>
      </c>
      <c r="W216" s="111">
        <v>0</v>
      </c>
      <c r="X216" s="111">
        <v>0</v>
      </c>
      <c r="Y216" s="111">
        <v>0</v>
      </c>
      <c r="Z216" s="111">
        <v>0</v>
      </c>
      <c r="AA216" s="111">
        <v>45087.12</v>
      </c>
      <c r="AB216" s="111">
        <v>0</v>
      </c>
      <c r="AC216" s="111">
        <v>0</v>
      </c>
      <c r="AD216" s="111">
        <v>0</v>
      </c>
      <c r="AE216" s="111">
        <v>0</v>
      </c>
      <c r="AF216" s="111">
        <v>0</v>
      </c>
      <c r="AG216" s="111">
        <v>0</v>
      </c>
      <c r="AH216" s="111">
        <v>0</v>
      </c>
      <c r="AI216" s="111">
        <v>0</v>
      </c>
      <c r="AJ216" s="111">
        <v>0</v>
      </c>
      <c r="AK216" s="111">
        <v>0</v>
      </c>
      <c r="AL216" s="111">
        <v>0</v>
      </c>
      <c r="AM216" s="111">
        <v>0</v>
      </c>
      <c r="AN216" s="111">
        <v>0</v>
      </c>
      <c r="AO216" s="111">
        <v>0</v>
      </c>
      <c r="AP216" s="111">
        <v>0</v>
      </c>
      <c r="AQ216" s="111">
        <v>0</v>
      </c>
      <c r="AR216" s="111">
        <v>0</v>
      </c>
      <c r="AS216" s="111">
        <v>0</v>
      </c>
      <c r="AT216" s="111">
        <v>0</v>
      </c>
      <c r="AU216" s="111">
        <f t="shared" si="3"/>
        <v>0</v>
      </c>
      <c r="AV216" s="111">
        <v>22199.279999999999</v>
      </c>
      <c r="AW216" s="111">
        <v>45087.12</v>
      </c>
      <c r="AX216" s="112">
        <v>88</v>
      </c>
      <c r="AY216" s="112">
        <v>360</v>
      </c>
      <c r="AZ216" s="111">
        <v>259087.576</v>
      </c>
      <c r="BA216" s="111">
        <v>79200</v>
      </c>
      <c r="BB216" s="113">
        <v>90</v>
      </c>
      <c r="BC216" s="113">
        <v>74.216147727272698</v>
      </c>
      <c r="BD216" s="113">
        <v>10.1</v>
      </c>
      <c r="BE216" s="113"/>
      <c r="BF216" s="109" t="s">
        <v>412</v>
      </c>
      <c r="BG216" s="106"/>
      <c r="BH216" s="109" t="s">
        <v>160</v>
      </c>
      <c r="BI216" s="109" t="s">
        <v>525</v>
      </c>
      <c r="BJ216" s="109" t="s">
        <v>526</v>
      </c>
      <c r="BK216" s="109" t="s">
        <v>416</v>
      </c>
      <c r="BL216" s="107" t="s">
        <v>11</v>
      </c>
      <c r="BM216" s="113">
        <v>518869.37228489999</v>
      </c>
      <c r="BN216" s="107" t="s">
        <v>339</v>
      </c>
      <c r="BO216" s="113"/>
      <c r="BP216" s="114">
        <v>36973</v>
      </c>
      <c r="BQ216" s="114">
        <v>47930</v>
      </c>
      <c r="BR216" s="113">
        <v>26616.46</v>
      </c>
      <c r="BS216" s="113">
        <v>105.88</v>
      </c>
      <c r="BT216" s="113">
        <v>46.25</v>
      </c>
    </row>
    <row r="217" spans="1:72" s="94" customFormat="1" ht="18.2" customHeight="1" x14ac:dyDescent="0.15">
      <c r="A217" s="97">
        <v>215</v>
      </c>
      <c r="B217" s="98" t="s">
        <v>158</v>
      </c>
      <c r="C217" s="98" t="s">
        <v>411</v>
      </c>
      <c r="D217" s="99">
        <v>45261</v>
      </c>
      <c r="E217" s="100" t="s">
        <v>658</v>
      </c>
      <c r="F217" s="101">
        <v>0</v>
      </c>
      <c r="G217" s="101">
        <v>1</v>
      </c>
      <c r="H217" s="102">
        <v>39229.46</v>
      </c>
      <c r="I217" s="102">
        <v>592.12</v>
      </c>
      <c r="J217" s="102">
        <v>0</v>
      </c>
      <c r="K217" s="102">
        <v>39821.58</v>
      </c>
      <c r="L217" s="102">
        <v>370.74</v>
      </c>
      <c r="M217" s="102">
        <v>0</v>
      </c>
      <c r="N217" s="102">
        <v>0</v>
      </c>
      <c r="O217" s="102">
        <v>592.12</v>
      </c>
      <c r="P217" s="102">
        <v>0</v>
      </c>
      <c r="Q217" s="102">
        <v>0</v>
      </c>
      <c r="R217" s="102">
        <v>0</v>
      </c>
      <c r="S217" s="102">
        <v>39229.46</v>
      </c>
      <c r="T217" s="102">
        <v>333.25</v>
      </c>
      <c r="U217" s="102">
        <v>330.16</v>
      </c>
      <c r="V217" s="102">
        <v>0</v>
      </c>
      <c r="W217" s="102">
        <v>333.25</v>
      </c>
      <c r="X217" s="102">
        <v>0</v>
      </c>
      <c r="Y217" s="102">
        <v>0</v>
      </c>
      <c r="Z217" s="102">
        <v>0</v>
      </c>
      <c r="AA217" s="102">
        <v>330.16</v>
      </c>
      <c r="AB217" s="102">
        <v>0</v>
      </c>
      <c r="AC217" s="102">
        <v>0</v>
      </c>
      <c r="AD217" s="102">
        <v>0</v>
      </c>
      <c r="AE217" s="102">
        <v>0</v>
      </c>
      <c r="AF217" s="102">
        <v>293.33</v>
      </c>
      <c r="AG217" s="102">
        <v>0</v>
      </c>
      <c r="AH217" s="102">
        <v>0</v>
      </c>
      <c r="AI217" s="102">
        <v>2.34</v>
      </c>
      <c r="AJ217" s="102">
        <v>105.88</v>
      </c>
      <c r="AK217" s="102">
        <v>0</v>
      </c>
      <c r="AL217" s="102">
        <v>0</v>
      </c>
      <c r="AM217" s="102">
        <v>0</v>
      </c>
      <c r="AN217" s="102">
        <v>0</v>
      </c>
      <c r="AO217" s="102">
        <v>94.15</v>
      </c>
      <c r="AP217" s="102">
        <v>49.45</v>
      </c>
      <c r="AQ217" s="102">
        <v>0</v>
      </c>
      <c r="AR217" s="102">
        <v>0</v>
      </c>
      <c r="AS217" s="102">
        <v>219.30119400000001</v>
      </c>
      <c r="AT217" s="102">
        <v>293.33</v>
      </c>
      <c r="AU217" s="102">
        <f t="shared" si="3"/>
        <v>957.88880599999993</v>
      </c>
      <c r="AV217" s="102">
        <v>370.74</v>
      </c>
      <c r="AW217" s="102">
        <v>330.16</v>
      </c>
      <c r="AX217" s="103">
        <v>77</v>
      </c>
      <c r="AY217" s="103">
        <v>360</v>
      </c>
      <c r="AZ217" s="102">
        <v>259384.4</v>
      </c>
      <c r="BA217" s="102">
        <v>79200</v>
      </c>
      <c r="BB217" s="104">
        <v>90</v>
      </c>
      <c r="BC217" s="104">
        <v>44.5789318181818</v>
      </c>
      <c r="BD217" s="104">
        <v>10.1</v>
      </c>
      <c r="BE217" s="104"/>
      <c r="BF217" s="100" t="s">
        <v>412</v>
      </c>
      <c r="BG217" s="97"/>
      <c r="BH217" s="100" t="s">
        <v>160</v>
      </c>
      <c r="BI217" s="100" t="s">
        <v>525</v>
      </c>
      <c r="BJ217" s="100" t="s">
        <v>526</v>
      </c>
      <c r="BK217" s="100" t="s">
        <v>139</v>
      </c>
      <c r="BL217" s="98" t="s">
        <v>11</v>
      </c>
      <c r="BM217" s="104">
        <v>311665.8985674</v>
      </c>
      <c r="BN217" s="98" t="s">
        <v>339</v>
      </c>
      <c r="BO217" s="104"/>
      <c r="BP217" s="105">
        <v>36980</v>
      </c>
      <c r="BQ217" s="105">
        <v>47937</v>
      </c>
      <c r="BR217" s="104">
        <v>0</v>
      </c>
      <c r="BS217" s="104">
        <v>105.88</v>
      </c>
      <c r="BT217" s="104">
        <v>46.19</v>
      </c>
    </row>
    <row r="218" spans="1:72" s="94" customFormat="1" ht="18.2" customHeight="1" x14ac:dyDescent="0.15">
      <c r="A218" s="106">
        <v>216</v>
      </c>
      <c r="B218" s="107" t="s">
        <v>158</v>
      </c>
      <c r="C218" s="107" t="s">
        <v>411</v>
      </c>
      <c r="D218" s="108">
        <v>45261</v>
      </c>
      <c r="E218" s="109" t="s">
        <v>260</v>
      </c>
      <c r="F218" s="110">
        <v>184</v>
      </c>
      <c r="G218" s="110">
        <v>183</v>
      </c>
      <c r="H218" s="111">
        <v>39228.160000000003</v>
      </c>
      <c r="I218" s="111">
        <v>27320.84</v>
      </c>
      <c r="J218" s="111">
        <v>0</v>
      </c>
      <c r="K218" s="111">
        <v>66549</v>
      </c>
      <c r="L218" s="111">
        <v>292.87</v>
      </c>
      <c r="M218" s="111">
        <v>0</v>
      </c>
      <c r="N218" s="111">
        <v>0</v>
      </c>
      <c r="O218" s="111">
        <v>0</v>
      </c>
      <c r="P218" s="111">
        <v>0</v>
      </c>
      <c r="Q218" s="111">
        <v>0</v>
      </c>
      <c r="R218" s="111">
        <v>0</v>
      </c>
      <c r="S218" s="111">
        <v>66549</v>
      </c>
      <c r="T218" s="111">
        <v>86724.67</v>
      </c>
      <c r="U218" s="111">
        <v>330.15</v>
      </c>
      <c r="V218" s="111">
        <v>0</v>
      </c>
      <c r="W218" s="111">
        <v>0</v>
      </c>
      <c r="X218" s="111">
        <v>0</v>
      </c>
      <c r="Y218" s="111">
        <v>0</v>
      </c>
      <c r="Z218" s="111">
        <v>0</v>
      </c>
      <c r="AA218" s="111">
        <v>87054.82</v>
      </c>
      <c r="AB218" s="111">
        <v>0</v>
      </c>
      <c r="AC218" s="111">
        <v>0</v>
      </c>
      <c r="AD218" s="111">
        <v>0</v>
      </c>
      <c r="AE218" s="111">
        <v>0</v>
      </c>
      <c r="AF218" s="111">
        <v>0</v>
      </c>
      <c r="AG218" s="111">
        <v>0</v>
      </c>
      <c r="AH218" s="111">
        <v>0</v>
      </c>
      <c r="AI218" s="111">
        <v>0</v>
      </c>
      <c r="AJ218" s="111">
        <v>0</v>
      </c>
      <c r="AK218" s="111">
        <v>0</v>
      </c>
      <c r="AL218" s="111">
        <v>0</v>
      </c>
      <c r="AM218" s="111">
        <v>0</v>
      </c>
      <c r="AN218" s="111">
        <v>0</v>
      </c>
      <c r="AO218" s="111">
        <v>0</v>
      </c>
      <c r="AP218" s="111">
        <v>0</v>
      </c>
      <c r="AQ218" s="111">
        <v>0</v>
      </c>
      <c r="AR218" s="111">
        <v>0</v>
      </c>
      <c r="AS218" s="111">
        <v>0</v>
      </c>
      <c r="AT218" s="111">
        <v>0</v>
      </c>
      <c r="AU218" s="111">
        <f t="shared" si="3"/>
        <v>0</v>
      </c>
      <c r="AV218" s="111">
        <v>27613.71</v>
      </c>
      <c r="AW218" s="111">
        <v>87054.82</v>
      </c>
      <c r="AX218" s="112">
        <v>91</v>
      </c>
      <c r="AY218" s="112">
        <v>360</v>
      </c>
      <c r="AZ218" s="111">
        <v>261655.06400000001</v>
      </c>
      <c r="BA218" s="111">
        <v>70400</v>
      </c>
      <c r="BB218" s="113">
        <v>80</v>
      </c>
      <c r="BC218" s="113">
        <v>75.623863636363595</v>
      </c>
      <c r="BD218" s="113">
        <v>10.1</v>
      </c>
      <c r="BE218" s="113"/>
      <c r="BF218" s="109" t="s">
        <v>412</v>
      </c>
      <c r="BG218" s="106"/>
      <c r="BH218" s="109" t="s">
        <v>160</v>
      </c>
      <c r="BI218" s="109" t="s">
        <v>525</v>
      </c>
      <c r="BJ218" s="109" t="s">
        <v>526</v>
      </c>
      <c r="BK218" s="109" t="s">
        <v>416</v>
      </c>
      <c r="BL218" s="107" t="s">
        <v>11</v>
      </c>
      <c r="BM218" s="113">
        <v>528711.17481</v>
      </c>
      <c r="BN218" s="107" t="s">
        <v>339</v>
      </c>
      <c r="BO218" s="113"/>
      <c r="BP218" s="114">
        <v>37018</v>
      </c>
      <c r="BQ218" s="114">
        <v>47975</v>
      </c>
      <c r="BR218" s="113">
        <v>47631.57</v>
      </c>
      <c r="BS218" s="113">
        <v>105.8</v>
      </c>
      <c r="BT218" s="113">
        <v>45.79</v>
      </c>
    </row>
    <row r="219" spans="1:72" s="94" customFormat="1" ht="18.2" customHeight="1" x14ac:dyDescent="0.15">
      <c r="A219" s="97">
        <v>217</v>
      </c>
      <c r="B219" s="98" t="s">
        <v>158</v>
      </c>
      <c r="C219" s="98" t="s">
        <v>411</v>
      </c>
      <c r="D219" s="99">
        <v>45261</v>
      </c>
      <c r="E219" s="100" t="s">
        <v>261</v>
      </c>
      <c r="F219" s="101">
        <v>203</v>
      </c>
      <c r="G219" s="101">
        <v>202</v>
      </c>
      <c r="H219" s="102">
        <v>44106.93</v>
      </c>
      <c r="I219" s="102">
        <v>32022.69</v>
      </c>
      <c r="J219" s="102">
        <v>0</v>
      </c>
      <c r="K219" s="102">
        <v>76129.62</v>
      </c>
      <c r="L219" s="102">
        <v>329.69</v>
      </c>
      <c r="M219" s="102">
        <v>0</v>
      </c>
      <c r="N219" s="102">
        <v>0</v>
      </c>
      <c r="O219" s="102">
        <v>0</v>
      </c>
      <c r="P219" s="102">
        <v>0</v>
      </c>
      <c r="Q219" s="102">
        <v>0</v>
      </c>
      <c r="R219" s="102">
        <v>0</v>
      </c>
      <c r="S219" s="102">
        <v>76129.62</v>
      </c>
      <c r="T219" s="102">
        <v>110002.34</v>
      </c>
      <c r="U219" s="102">
        <v>371.21</v>
      </c>
      <c r="V219" s="102">
        <v>0</v>
      </c>
      <c r="W219" s="102">
        <v>0</v>
      </c>
      <c r="X219" s="102">
        <v>0</v>
      </c>
      <c r="Y219" s="102">
        <v>0</v>
      </c>
      <c r="Z219" s="102">
        <v>0</v>
      </c>
      <c r="AA219" s="102">
        <v>110373.55</v>
      </c>
      <c r="AB219" s="102">
        <v>0</v>
      </c>
      <c r="AC219" s="102">
        <v>0</v>
      </c>
      <c r="AD219" s="102">
        <v>0</v>
      </c>
      <c r="AE219" s="102">
        <v>0</v>
      </c>
      <c r="AF219" s="102">
        <v>0</v>
      </c>
      <c r="AG219" s="102">
        <v>0</v>
      </c>
      <c r="AH219" s="102">
        <v>0</v>
      </c>
      <c r="AI219" s="102">
        <v>0</v>
      </c>
      <c r="AJ219" s="102">
        <v>0</v>
      </c>
      <c r="AK219" s="102">
        <v>0</v>
      </c>
      <c r="AL219" s="102">
        <v>0</v>
      </c>
      <c r="AM219" s="102">
        <v>0</v>
      </c>
      <c r="AN219" s="102">
        <v>0</v>
      </c>
      <c r="AO219" s="102">
        <v>0</v>
      </c>
      <c r="AP219" s="102">
        <v>0</v>
      </c>
      <c r="AQ219" s="102">
        <v>0</v>
      </c>
      <c r="AR219" s="102">
        <v>0</v>
      </c>
      <c r="AS219" s="102">
        <v>0</v>
      </c>
      <c r="AT219" s="102">
        <v>0</v>
      </c>
      <c r="AU219" s="102">
        <f t="shared" si="3"/>
        <v>0</v>
      </c>
      <c r="AV219" s="102">
        <v>32352.38</v>
      </c>
      <c r="AW219" s="102">
        <v>110373.55</v>
      </c>
      <c r="AX219" s="103">
        <v>90</v>
      </c>
      <c r="AY219" s="103">
        <v>360</v>
      </c>
      <c r="AZ219" s="102">
        <v>262229.96799999999</v>
      </c>
      <c r="BA219" s="102">
        <v>79200</v>
      </c>
      <c r="BB219" s="104">
        <v>90</v>
      </c>
      <c r="BC219" s="104">
        <v>86.510931818181803</v>
      </c>
      <c r="BD219" s="104">
        <v>10.1</v>
      </c>
      <c r="BE219" s="104"/>
      <c r="BF219" s="100" t="s">
        <v>412</v>
      </c>
      <c r="BG219" s="97"/>
      <c r="BH219" s="100" t="s">
        <v>160</v>
      </c>
      <c r="BI219" s="100" t="s">
        <v>525</v>
      </c>
      <c r="BJ219" s="100" t="s">
        <v>526</v>
      </c>
      <c r="BK219" s="100" t="s">
        <v>416</v>
      </c>
      <c r="BL219" s="98" t="s">
        <v>11</v>
      </c>
      <c r="BM219" s="104">
        <v>604826.23071779998</v>
      </c>
      <c r="BN219" s="98" t="s">
        <v>339</v>
      </c>
      <c r="BO219" s="104"/>
      <c r="BP219" s="105">
        <v>37036</v>
      </c>
      <c r="BQ219" s="105">
        <v>47993</v>
      </c>
      <c r="BR219" s="104">
        <v>53748.800000000003</v>
      </c>
      <c r="BS219" s="104">
        <v>105.84</v>
      </c>
      <c r="BT219" s="104">
        <v>45.69</v>
      </c>
    </row>
    <row r="220" spans="1:72" s="94" customFormat="1" ht="18.2" customHeight="1" x14ac:dyDescent="0.15">
      <c r="A220" s="106">
        <v>218</v>
      </c>
      <c r="B220" s="107" t="s">
        <v>158</v>
      </c>
      <c r="C220" s="107" t="s">
        <v>411</v>
      </c>
      <c r="D220" s="108">
        <v>45261</v>
      </c>
      <c r="E220" s="109" t="s">
        <v>262</v>
      </c>
      <c r="F220" s="110">
        <v>72</v>
      </c>
      <c r="G220" s="110">
        <v>71</v>
      </c>
      <c r="H220" s="111">
        <v>39939.410000000003</v>
      </c>
      <c r="I220" s="111">
        <v>15441.16</v>
      </c>
      <c r="J220" s="111">
        <v>0</v>
      </c>
      <c r="K220" s="111">
        <v>55380.57</v>
      </c>
      <c r="L220" s="111">
        <v>286.88</v>
      </c>
      <c r="M220" s="111">
        <v>0</v>
      </c>
      <c r="N220" s="111">
        <v>0</v>
      </c>
      <c r="O220" s="111">
        <v>0</v>
      </c>
      <c r="P220" s="111">
        <v>0</v>
      </c>
      <c r="Q220" s="111">
        <v>0</v>
      </c>
      <c r="R220" s="111">
        <v>0</v>
      </c>
      <c r="S220" s="111">
        <v>55380.57</v>
      </c>
      <c r="T220" s="111">
        <v>29416.29</v>
      </c>
      <c r="U220" s="111">
        <v>336.14</v>
      </c>
      <c r="V220" s="111">
        <v>0</v>
      </c>
      <c r="W220" s="111">
        <v>0</v>
      </c>
      <c r="X220" s="111">
        <v>0</v>
      </c>
      <c r="Y220" s="111">
        <v>0</v>
      </c>
      <c r="Z220" s="111">
        <v>0</v>
      </c>
      <c r="AA220" s="111">
        <v>29752.43</v>
      </c>
      <c r="AB220" s="111">
        <v>0</v>
      </c>
      <c r="AC220" s="111">
        <v>0</v>
      </c>
      <c r="AD220" s="111">
        <v>0</v>
      </c>
      <c r="AE220" s="111">
        <v>0</v>
      </c>
      <c r="AF220" s="111">
        <v>0</v>
      </c>
      <c r="AG220" s="111">
        <v>0</v>
      </c>
      <c r="AH220" s="111">
        <v>0</v>
      </c>
      <c r="AI220" s="111">
        <v>0</v>
      </c>
      <c r="AJ220" s="111">
        <v>0</v>
      </c>
      <c r="AK220" s="111">
        <v>0</v>
      </c>
      <c r="AL220" s="111">
        <v>0</v>
      </c>
      <c r="AM220" s="111">
        <v>0</v>
      </c>
      <c r="AN220" s="111">
        <v>0</v>
      </c>
      <c r="AO220" s="111">
        <v>0</v>
      </c>
      <c r="AP220" s="111">
        <v>0</v>
      </c>
      <c r="AQ220" s="111">
        <v>0</v>
      </c>
      <c r="AR220" s="111">
        <v>0</v>
      </c>
      <c r="AS220" s="111">
        <v>0</v>
      </c>
      <c r="AT220" s="111">
        <v>0</v>
      </c>
      <c r="AU220" s="111">
        <f t="shared" si="3"/>
        <v>0</v>
      </c>
      <c r="AV220" s="111">
        <v>15728.04</v>
      </c>
      <c r="AW220" s="111">
        <v>29752.43</v>
      </c>
      <c r="AX220" s="112">
        <v>94</v>
      </c>
      <c r="AY220" s="112">
        <v>360</v>
      </c>
      <c r="AZ220" s="111">
        <v>262956.408</v>
      </c>
      <c r="BA220" s="111">
        <v>70400</v>
      </c>
      <c r="BB220" s="113">
        <v>80</v>
      </c>
      <c r="BC220" s="113">
        <v>62.932465909090901</v>
      </c>
      <c r="BD220" s="113">
        <v>10.1</v>
      </c>
      <c r="BE220" s="113"/>
      <c r="BF220" s="109" t="s">
        <v>412</v>
      </c>
      <c r="BG220" s="106"/>
      <c r="BH220" s="109" t="s">
        <v>160</v>
      </c>
      <c r="BI220" s="109" t="s">
        <v>525</v>
      </c>
      <c r="BJ220" s="109" t="s">
        <v>526</v>
      </c>
      <c r="BK220" s="109" t="s">
        <v>416</v>
      </c>
      <c r="BL220" s="107" t="s">
        <v>11</v>
      </c>
      <c r="BM220" s="113">
        <v>439981.46067330003</v>
      </c>
      <c r="BN220" s="107" t="s">
        <v>339</v>
      </c>
      <c r="BO220" s="113"/>
      <c r="BP220" s="114">
        <v>37132</v>
      </c>
      <c r="BQ220" s="114">
        <v>48089</v>
      </c>
      <c r="BR220" s="113">
        <v>19824.54</v>
      </c>
      <c r="BS220" s="113">
        <v>111.25</v>
      </c>
      <c r="BT220" s="113">
        <v>45.56</v>
      </c>
    </row>
    <row r="221" spans="1:72" s="94" customFormat="1" ht="18.2" customHeight="1" x14ac:dyDescent="0.15">
      <c r="A221" s="97">
        <v>219</v>
      </c>
      <c r="B221" s="98" t="s">
        <v>158</v>
      </c>
      <c r="C221" s="98" t="s">
        <v>411</v>
      </c>
      <c r="D221" s="99">
        <v>45261</v>
      </c>
      <c r="E221" s="100" t="s">
        <v>263</v>
      </c>
      <c r="F221" s="101">
        <v>204</v>
      </c>
      <c r="G221" s="101">
        <v>203</v>
      </c>
      <c r="H221" s="102">
        <v>45080.83</v>
      </c>
      <c r="I221" s="102">
        <v>31284.560000000001</v>
      </c>
      <c r="J221" s="102">
        <v>0</v>
      </c>
      <c r="K221" s="102">
        <v>76365.39</v>
      </c>
      <c r="L221" s="102">
        <v>321.49</v>
      </c>
      <c r="M221" s="102">
        <v>0</v>
      </c>
      <c r="N221" s="102">
        <v>0</v>
      </c>
      <c r="O221" s="102">
        <v>0</v>
      </c>
      <c r="P221" s="102">
        <v>0</v>
      </c>
      <c r="Q221" s="102">
        <v>0</v>
      </c>
      <c r="R221" s="102">
        <v>0</v>
      </c>
      <c r="S221" s="102">
        <v>76365.39</v>
      </c>
      <c r="T221" s="102">
        <v>111699.04</v>
      </c>
      <c r="U221" s="102">
        <v>379.41</v>
      </c>
      <c r="V221" s="102">
        <v>0</v>
      </c>
      <c r="W221" s="102">
        <v>0</v>
      </c>
      <c r="X221" s="102">
        <v>0</v>
      </c>
      <c r="Y221" s="102">
        <v>0</v>
      </c>
      <c r="Z221" s="102">
        <v>0</v>
      </c>
      <c r="AA221" s="102">
        <v>112078.45</v>
      </c>
      <c r="AB221" s="102">
        <v>0</v>
      </c>
      <c r="AC221" s="102">
        <v>0</v>
      </c>
      <c r="AD221" s="102">
        <v>0</v>
      </c>
      <c r="AE221" s="102">
        <v>0</v>
      </c>
      <c r="AF221" s="102">
        <v>0</v>
      </c>
      <c r="AG221" s="102">
        <v>0</v>
      </c>
      <c r="AH221" s="102">
        <v>0</v>
      </c>
      <c r="AI221" s="102">
        <v>0</v>
      </c>
      <c r="AJ221" s="102">
        <v>0</v>
      </c>
      <c r="AK221" s="102">
        <v>0</v>
      </c>
      <c r="AL221" s="102">
        <v>0</v>
      </c>
      <c r="AM221" s="102">
        <v>0</v>
      </c>
      <c r="AN221" s="102">
        <v>0</v>
      </c>
      <c r="AO221" s="102">
        <v>0</v>
      </c>
      <c r="AP221" s="102">
        <v>0</v>
      </c>
      <c r="AQ221" s="102">
        <v>0</v>
      </c>
      <c r="AR221" s="102">
        <v>0</v>
      </c>
      <c r="AS221" s="102">
        <v>0</v>
      </c>
      <c r="AT221" s="102">
        <v>0</v>
      </c>
      <c r="AU221" s="102">
        <f t="shared" si="3"/>
        <v>0</v>
      </c>
      <c r="AV221" s="102">
        <v>31606.05</v>
      </c>
      <c r="AW221" s="102">
        <v>112078.45</v>
      </c>
      <c r="AX221" s="103">
        <v>93</v>
      </c>
      <c r="AY221" s="103">
        <v>360</v>
      </c>
      <c r="AZ221" s="102">
        <v>262956.408</v>
      </c>
      <c r="BA221" s="102">
        <v>79200</v>
      </c>
      <c r="BB221" s="104">
        <v>90</v>
      </c>
      <c r="BC221" s="104">
        <v>86.778852272727306</v>
      </c>
      <c r="BD221" s="104">
        <v>10.1</v>
      </c>
      <c r="BE221" s="104"/>
      <c r="BF221" s="100" t="s">
        <v>412</v>
      </c>
      <c r="BG221" s="97"/>
      <c r="BH221" s="100" t="s">
        <v>160</v>
      </c>
      <c r="BI221" s="100" t="s">
        <v>525</v>
      </c>
      <c r="BJ221" s="100" t="s">
        <v>526</v>
      </c>
      <c r="BK221" s="100" t="s">
        <v>416</v>
      </c>
      <c r="BL221" s="98" t="s">
        <v>11</v>
      </c>
      <c r="BM221" s="104">
        <v>606699.35027910001</v>
      </c>
      <c r="BN221" s="98" t="s">
        <v>339</v>
      </c>
      <c r="BO221" s="104"/>
      <c r="BP221" s="105">
        <v>37132</v>
      </c>
      <c r="BQ221" s="105">
        <v>48089</v>
      </c>
      <c r="BR221" s="104">
        <v>54303.91</v>
      </c>
      <c r="BS221" s="104">
        <v>105.78</v>
      </c>
      <c r="BT221" s="104">
        <v>45.56</v>
      </c>
    </row>
    <row r="222" spans="1:72" s="94" customFormat="1" ht="18.2" customHeight="1" x14ac:dyDescent="0.15">
      <c r="A222" s="106">
        <v>220</v>
      </c>
      <c r="B222" s="107" t="s">
        <v>158</v>
      </c>
      <c r="C222" s="107" t="s">
        <v>411</v>
      </c>
      <c r="D222" s="108">
        <v>45261</v>
      </c>
      <c r="E222" s="109" t="s">
        <v>264</v>
      </c>
      <c r="F222" s="110">
        <v>208</v>
      </c>
      <c r="G222" s="110">
        <v>207</v>
      </c>
      <c r="H222" s="111">
        <v>47853.41</v>
      </c>
      <c r="I222" s="111">
        <v>29224.93</v>
      </c>
      <c r="J222" s="111">
        <v>0</v>
      </c>
      <c r="K222" s="111">
        <v>77078.34</v>
      </c>
      <c r="L222" s="111">
        <v>298.14999999999998</v>
      </c>
      <c r="M222" s="111">
        <v>0</v>
      </c>
      <c r="N222" s="111">
        <v>0</v>
      </c>
      <c r="O222" s="111">
        <v>0</v>
      </c>
      <c r="P222" s="111">
        <v>0</v>
      </c>
      <c r="Q222" s="111">
        <v>0</v>
      </c>
      <c r="R222" s="111">
        <v>0</v>
      </c>
      <c r="S222" s="111">
        <v>77078.34</v>
      </c>
      <c r="T222" s="111">
        <v>116562.26</v>
      </c>
      <c r="U222" s="111">
        <v>402.75</v>
      </c>
      <c r="V222" s="111">
        <v>0</v>
      </c>
      <c r="W222" s="111">
        <v>0</v>
      </c>
      <c r="X222" s="111">
        <v>0</v>
      </c>
      <c r="Y222" s="111">
        <v>0</v>
      </c>
      <c r="Z222" s="111">
        <v>0</v>
      </c>
      <c r="AA222" s="111">
        <v>116965.01</v>
      </c>
      <c r="AB222" s="111">
        <v>0</v>
      </c>
      <c r="AC222" s="111">
        <v>0</v>
      </c>
      <c r="AD222" s="111">
        <v>0</v>
      </c>
      <c r="AE222" s="111">
        <v>0</v>
      </c>
      <c r="AF222" s="111">
        <v>0</v>
      </c>
      <c r="AG222" s="111">
        <v>0</v>
      </c>
      <c r="AH222" s="111">
        <v>0</v>
      </c>
      <c r="AI222" s="111">
        <v>0</v>
      </c>
      <c r="AJ222" s="111">
        <v>0</v>
      </c>
      <c r="AK222" s="111">
        <v>0</v>
      </c>
      <c r="AL222" s="111">
        <v>0</v>
      </c>
      <c r="AM222" s="111">
        <v>0</v>
      </c>
      <c r="AN222" s="111">
        <v>0</v>
      </c>
      <c r="AO222" s="111">
        <v>0</v>
      </c>
      <c r="AP222" s="111">
        <v>0</v>
      </c>
      <c r="AQ222" s="111">
        <v>0</v>
      </c>
      <c r="AR222" s="111">
        <v>0</v>
      </c>
      <c r="AS222" s="111">
        <v>0</v>
      </c>
      <c r="AT222" s="111">
        <v>0</v>
      </c>
      <c r="AU222" s="111">
        <f t="shared" si="3"/>
        <v>0</v>
      </c>
      <c r="AV222" s="111">
        <v>29523.08</v>
      </c>
      <c r="AW222" s="111">
        <v>116965.01</v>
      </c>
      <c r="AX222" s="112">
        <v>102</v>
      </c>
      <c r="AY222" s="112">
        <v>360</v>
      </c>
      <c r="AZ222" s="111">
        <v>274246.54399999999</v>
      </c>
      <c r="BA222" s="111">
        <v>79200</v>
      </c>
      <c r="BB222" s="113">
        <v>90</v>
      </c>
      <c r="BC222" s="113">
        <v>87.589022727272706</v>
      </c>
      <c r="BD222" s="113">
        <v>10.1</v>
      </c>
      <c r="BE222" s="113"/>
      <c r="BF222" s="109" t="s">
        <v>412</v>
      </c>
      <c r="BG222" s="106"/>
      <c r="BH222" s="109" t="s">
        <v>160</v>
      </c>
      <c r="BI222" s="109" t="s">
        <v>525</v>
      </c>
      <c r="BJ222" s="109" t="s">
        <v>526</v>
      </c>
      <c r="BK222" s="109" t="s">
        <v>416</v>
      </c>
      <c r="BL222" s="107" t="s">
        <v>11</v>
      </c>
      <c r="BM222" s="113">
        <v>612363.51701459999</v>
      </c>
      <c r="BN222" s="107" t="s">
        <v>339</v>
      </c>
      <c r="BO222" s="113"/>
      <c r="BP222" s="114">
        <v>37407</v>
      </c>
      <c r="BQ222" s="114">
        <v>48365</v>
      </c>
      <c r="BR222" s="113">
        <v>55239.29</v>
      </c>
      <c r="BS222" s="113">
        <v>105.62</v>
      </c>
      <c r="BT222" s="113">
        <v>45.64</v>
      </c>
    </row>
    <row r="223" spans="1:72" s="94" customFormat="1" ht="18.2" customHeight="1" x14ac:dyDescent="0.15">
      <c r="A223" s="97">
        <v>221</v>
      </c>
      <c r="B223" s="98" t="s">
        <v>158</v>
      </c>
      <c r="C223" s="98" t="s">
        <v>411</v>
      </c>
      <c r="D223" s="99">
        <v>45261</v>
      </c>
      <c r="E223" s="100" t="s">
        <v>265</v>
      </c>
      <c r="F223" s="101">
        <v>45</v>
      </c>
      <c r="G223" s="101">
        <v>44</v>
      </c>
      <c r="H223" s="102">
        <v>33945.839999999997</v>
      </c>
      <c r="I223" s="102">
        <v>12590</v>
      </c>
      <c r="J223" s="102">
        <v>0</v>
      </c>
      <c r="K223" s="102">
        <v>46535.839999999997</v>
      </c>
      <c r="L223" s="102">
        <v>337.33</v>
      </c>
      <c r="M223" s="102">
        <v>0</v>
      </c>
      <c r="N223" s="102">
        <v>0</v>
      </c>
      <c r="O223" s="102">
        <v>0</v>
      </c>
      <c r="P223" s="102">
        <v>0</v>
      </c>
      <c r="Q223" s="102">
        <v>0</v>
      </c>
      <c r="R223" s="102">
        <v>0</v>
      </c>
      <c r="S223" s="102">
        <v>46535.839999999997</v>
      </c>
      <c r="T223" s="102">
        <v>15445.9</v>
      </c>
      <c r="U223" s="102">
        <v>285.69</v>
      </c>
      <c r="V223" s="102">
        <v>0</v>
      </c>
      <c r="W223" s="102">
        <v>0</v>
      </c>
      <c r="X223" s="102">
        <v>0</v>
      </c>
      <c r="Y223" s="102">
        <v>0</v>
      </c>
      <c r="Z223" s="102">
        <v>0</v>
      </c>
      <c r="AA223" s="102">
        <v>15731.59</v>
      </c>
      <c r="AB223" s="102">
        <v>0</v>
      </c>
      <c r="AC223" s="102">
        <v>0</v>
      </c>
      <c r="AD223" s="102">
        <v>0</v>
      </c>
      <c r="AE223" s="102">
        <v>0</v>
      </c>
      <c r="AF223" s="102">
        <v>0</v>
      </c>
      <c r="AG223" s="102">
        <v>0</v>
      </c>
      <c r="AH223" s="102">
        <v>0</v>
      </c>
      <c r="AI223" s="102">
        <v>0</v>
      </c>
      <c r="AJ223" s="102">
        <v>0</v>
      </c>
      <c r="AK223" s="102">
        <v>0</v>
      </c>
      <c r="AL223" s="102">
        <v>0</v>
      </c>
      <c r="AM223" s="102">
        <v>0</v>
      </c>
      <c r="AN223" s="102">
        <v>0</v>
      </c>
      <c r="AO223" s="102">
        <v>0</v>
      </c>
      <c r="AP223" s="102">
        <v>0</v>
      </c>
      <c r="AQ223" s="102">
        <v>0</v>
      </c>
      <c r="AR223" s="102">
        <v>0</v>
      </c>
      <c r="AS223" s="102">
        <v>0</v>
      </c>
      <c r="AT223" s="102">
        <v>0</v>
      </c>
      <c r="AU223" s="102">
        <f t="shared" si="3"/>
        <v>0</v>
      </c>
      <c r="AV223" s="102">
        <v>12927.33</v>
      </c>
      <c r="AW223" s="102">
        <v>15731.59</v>
      </c>
      <c r="AX223" s="103">
        <v>74</v>
      </c>
      <c r="AY223" s="103">
        <v>360</v>
      </c>
      <c r="AZ223" s="102">
        <v>262948.92800000001</v>
      </c>
      <c r="BA223" s="102">
        <v>70400</v>
      </c>
      <c r="BB223" s="104">
        <v>80</v>
      </c>
      <c r="BC223" s="104">
        <v>52.881636363636403</v>
      </c>
      <c r="BD223" s="104">
        <v>10.1</v>
      </c>
      <c r="BE223" s="104"/>
      <c r="BF223" s="100" t="s">
        <v>412</v>
      </c>
      <c r="BG223" s="97"/>
      <c r="BH223" s="100" t="s">
        <v>160</v>
      </c>
      <c r="BI223" s="100" t="s">
        <v>525</v>
      </c>
      <c r="BJ223" s="100" t="s">
        <v>526</v>
      </c>
      <c r="BK223" s="100" t="s">
        <v>416</v>
      </c>
      <c r="BL223" s="98" t="s">
        <v>11</v>
      </c>
      <c r="BM223" s="104">
        <v>369712.8226896</v>
      </c>
      <c r="BN223" s="98" t="s">
        <v>339</v>
      </c>
      <c r="BO223" s="104"/>
      <c r="BP223" s="105">
        <v>37071</v>
      </c>
      <c r="BQ223" s="105">
        <v>48028</v>
      </c>
      <c r="BR223" s="104">
        <v>11575.93</v>
      </c>
      <c r="BS223" s="104">
        <v>105.78</v>
      </c>
      <c r="BT223" s="104">
        <v>45.56</v>
      </c>
    </row>
    <row r="224" spans="1:72" s="94" customFormat="1" ht="18.2" customHeight="1" x14ac:dyDescent="0.15">
      <c r="A224" s="106">
        <v>222</v>
      </c>
      <c r="B224" s="107" t="s">
        <v>158</v>
      </c>
      <c r="C224" s="107" t="s">
        <v>411</v>
      </c>
      <c r="D224" s="108">
        <v>45261</v>
      </c>
      <c r="E224" s="109" t="s">
        <v>266</v>
      </c>
      <c r="F224" s="110">
        <v>203</v>
      </c>
      <c r="G224" s="110">
        <v>202</v>
      </c>
      <c r="H224" s="111">
        <v>44106.93</v>
      </c>
      <c r="I224" s="111">
        <v>32022.69</v>
      </c>
      <c r="J224" s="111">
        <v>0</v>
      </c>
      <c r="K224" s="111">
        <v>76129.62</v>
      </c>
      <c r="L224" s="111">
        <v>329.69</v>
      </c>
      <c r="M224" s="111">
        <v>0</v>
      </c>
      <c r="N224" s="111">
        <v>0</v>
      </c>
      <c r="O224" s="111">
        <v>0</v>
      </c>
      <c r="P224" s="111">
        <v>0</v>
      </c>
      <c r="Q224" s="111">
        <v>0</v>
      </c>
      <c r="R224" s="111">
        <v>0</v>
      </c>
      <c r="S224" s="111">
        <v>76129.62</v>
      </c>
      <c r="T224" s="111">
        <v>110260.01</v>
      </c>
      <c r="U224" s="111">
        <v>371.21</v>
      </c>
      <c r="V224" s="111">
        <v>0</v>
      </c>
      <c r="W224" s="111">
        <v>0</v>
      </c>
      <c r="X224" s="111">
        <v>0</v>
      </c>
      <c r="Y224" s="111">
        <v>0</v>
      </c>
      <c r="Z224" s="111">
        <v>0</v>
      </c>
      <c r="AA224" s="111">
        <v>110631.22</v>
      </c>
      <c r="AB224" s="111">
        <v>0</v>
      </c>
      <c r="AC224" s="111">
        <v>0</v>
      </c>
      <c r="AD224" s="111">
        <v>0</v>
      </c>
      <c r="AE224" s="111">
        <v>0</v>
      </c>
      <c r="AF224" s="111">
        <v>0</v>
      </c>
      <c r="AG224" s="111">
        <v>0</v>
      </c>
      <c r="AH224" s="111">
        <v>0</v>
      </c>
      <c r="AI224" s="111">
        <v>0</v>
      </c>
      <c r="AJ224" s="111">
        <v>0</v>
      </c>
      <c r="AK224" s="111">
        <v>0</v>
      </c>
      <c r="AL224" s="111">
        <v>0</v>
      </c>
      <c r="AM224" s="111">
        <v>0</v>
      </c>
      <c r="AN224" s="111">
        <v>0</v>
      </c>
      <c r="AO224" s="111">
        <v>0</v>
      </c>
      <c r="AP224" s="111">
        <v>0</v>
      </c>
      <c r="AQ224" s="111">
        <v>0</v>
      </c>
      <c r="AR224" s="111">
        <v>0</v>
      </c>
      <c r="AS224" s="111">
        <v>0</v>
      </c>
      <c r="AT224" s="111">
        <v>0</v>
      </c>
      <c r="AU224" s="111">
        <f t="shared" si="3"/>
        <v>0</v>
      </c>
      <c r="AV224" s="111">
        <v>32352.38</v>
      </c>
      <c r="AW224" s="111">
        <v>110631.22</v>
      </c>
      <c r="AX224" s="112">
        <v>90</v>
      </c>
      <c r="AY224" s="112">
        <v>360</v>
      </c>
      <c r="AZ224" s="111">
        <v>261865.38399999999</v>
      </c>
      <c r="BA224" s="111">
        <v>79200</v>
      </c>
      <c r="BB224" s="113">
        <v>90</v>
      </c>
      <c r="BC224" s="113">
        <v>86.510931818181803</v>
      </c>
      <c r="BD224" s="113">
        <v>10.1</v>
      </c>
      <c r="BE224" s="113"/>
      <c r="BF224" s="109" t="s">
        <v>412</v>
      </c>
      <c r="BG224" s="106"/>
      <c r="BH224" s="109" t="s">
        <v>160</v>
      </c>
      <c r="BI224" s="109" t="s">
        <v>525</v>
      </c>
      <c r="BJ224" s="109" t="s">
        <v>526</v>
      </c>
      <c r="BK224" s="109" t="s">
        <v>416</v>
      </c>
      <c r="BL224" s="107" t="s">
        <v>11</v>
      </c>
      <c r="BM224" s="113">
        <v>604826.23071779998</v>
      </c>
      <c r="BN224" s="107" t="s">
        <v>339</v>
      </c>
      <c r="BO224" s="113"/>
      <c r="BP224" s="114">
        <v>37025</v>
      </c>
      <c r="BQ224" s="114">
        <v>47982</v>
      </c>
      <c r="BR224" s="113">
        <v>53863.74</v>
      </c>
      <c r="BS224" s="113">
        <v>105.84</v>
      </c>
      <c r="BT224" s="113">
        <v>45.75</v>
      </c>
    </row>
    <row r="225" spans="1:72" s="94" customFormat="1" ht="18.2" customHeight="1" x14ac:dyDescent="0.15">
      <c r="A225" s="97">
        <v>223</v>
      </c>
      <c r="B225" s="98" t="s">
        <v>158</v>
      </c>
      <c r="C225" s="98" t="s">
        <v>411</v>
      </c>
      <c r="D225" s="99">
        <v>45261</v>
      </c>
      <c r="E225" s="100" t="s">
        <v>659</v>
      </c>
      <c r="F225" s="101">
        <v>0</v>
      </c>
      <c r="G225" s="101">
        <v>0</v>
      </c>
      <c r="H225" s="102">
        <v>32962.480000000003</v>
      </c>
      <c r="I225" s="102">
        <v>0</v>
      </c>
      <c r="J225" s="102">
        <v>0</v>
      </c>
      <c r="K225" s="102">
        <v>32962.480000000003</v>
      </c>
      <c r="L225" s="102">
        <v>267.70999999999998</v>
      </c>
      <c r="M225" s="102">
        <v>0</v>
      </c>
      <c r="N225" s="102">
        <v>0</v>
      </c>
      <c r="O225" s="102">
        <v>0</v>
      </c>
      <c r="P225" s="102">
        <v>267.70999999999998</v>
      </c>
      <c r="Q225" s="102">
        <v>0</v>
      </c>
      <c r="R225" s="102">
        <v>0</v>
      </c>
      <c r="S225" s="102">
        <v>32694.77</v>
      </c>
      <c r="T225" s="102">
        <v>0</v>
      </c>
      <c r="U225" s="102">
        <v>277.43</v>
      </c>
      <c r="V225" s="102">
        <v>0</v>
      </c>
      <c r="W225" s="102">
        <v>0</v>
      </c>
      <c r="X225" s="102">
        <v>277.43</v>
      </c>
      <c r="Y225" s="102">
        <v>0</v>
      </c>
      <c r="Z225" s="102">
        <v>0</v>
      </c>
      <c r="AA225" s="102">
        <v>0</v>
      </c>
      <c r="AB225" s="102">
        <v>105.76</v>
      </c>
      <c r="AC225" s="102">
        <v>0</v>
      </c>
      <c r="AD225" s="102">
        <v>0</v>
      </c>
      <c r="AE225" s="102">
        <v>0</v>
      </c>
      <c r="AF225" s="102">
        <v>0</v>
      </c>
      <c r="AG225" s="102">
        <v>0</v>
      </c>
      <c r="AH225" s="102">
        <v>77.02</v>
      </c>
      <c r="AI225" s="102">
        <v>49.58</v>
      </c>
      <c r="AJ225" s="102">
        <v>0</v>
      </c>
      <c r="AK225" s="102">
        <v>0</v>
      </c>
      <c r="AL225" s="102">
        <v>0</v>
      </c>
      <c r="AM225" s="102">
        <v>0</v>
      </c>
      <c r="AN225" s="102">
        <v>0</v>
      </c>
      <c r="AO225" s="102">
        <v>0</v>
      </c>
      <c r="AP225" s="102">
        <v>0</v>
      </c>
      <c r="AQ225" s="102">
        <v>0.46100000000000002</v>
      </c>
      <c r="AR225" s="102">
        <v>0</v>
      </c>
      <c r="AS225" s="102">
        <v>0</v>
      </c>
      <c r="AT225" s="102">
        <v>0</v>
      </c>
      <c r="AU225" s="102">
        <f t="shared" si="3"/>
        <v>777.96100000000001</v>
      </c>
      <c r="AV225" s="102">
        <v>0</v>
      </c>
      <c r="AW225" s="102">
        <v>0</v>
      </c>
      <c r="AX225" s="103">
        <v>90</v>
      </c>
      <c r="AY225" s="103">
        <v>360</v>
      </c>
      <c r="AZ225" s="102">
        <v>262249.32799999998</v>
      </c>
      <c r="BA225" s="102">
        <v>61600</v>
      </c>
      <c r="BB225" s="104">
        <v>70</v>
      </c>
      <c r="BC225" s="104">
        <v>37.153147727272703</v>
      </c>
      <c r="BD225" s="104">
        <v>10.1</v>
      </c>
      <c r="BE225" s="104"/>
      <c r="BF225" s="100" t="s">
        <v>412</v>
      </c>
      <c r="BG225" s="97"/>
      <c r="BH225" s="100" t="s">
        <v>160</v>
      </c>
      <c r="BI225" s="100" t="s">
        <v>525</v>
      </c>
      <c r="BJ225" s="100" t="s">
        <v>526</v>
      </c>
      <c r="BK225" s="100" t="s">
        <v>139</v>
      </c>
      <c r="BL225" s="98" t="s">
        <v>11</v>
      </c>
      <c r="BM225" s="104">
        <v>259749.8122713</v>
      </c>
      <c r="BN225" s="98" t="s">
        <v>339</v>
      </c>
      <c r="BO225" s="104"/>
      <c r="BP225" s="105">
        <v>37041</v>
      </c>
      <c r="BQ225" s="105">
        <v>47998</v>
      </c>
      <c r="BR225" s="104">
        <v>0</v>
      </c>
      <c r="BS225" s="104">
        <v>105.76</v>
      </c>
      <c r="BT225" s="104">
        <v>0</v>
      </c>
    </row>
    <row r="226" spans="1:72" s="94" customFormat="1" ht="18.2" customHeight="1" x14ac:dyDescent="0.15">
      <c r="A226" s="106">
        <v>224</v>
      </c>
      <c r="B226" s="107" t="s">
        <v>158</v>
      </c>
      <c r="C226" s="107" t="s">
        <v>411</v>
      </c>
      <c r="D226" s="108">
        <v>45261</v>
      </c>
      <c r="E226" s="109" t="s">
        <v>660</v>
      </c>
      <c r="F226" s="110">
        <v>2</v>
      </c>
      <c r="G226" s="110">
        <v>1</v>
      </c>
      <c r="H226" s="111">
        <v>44370.71</v>
      </c>
      <c r="I226" s="111">
        <v>646.71</v>
      </c>
      <c r="J226" s="111">
        <v>0</v>
      </c>
      <c r="K226" s="111">
        <v>45017.42</v>
      </c>
      <c r="L226" s="111">
        <v>327.45</v>
      </c>
      <c r="M226" s="111">
        <v>0</v>
      </c>
      <c r="N226" s="111">
        <v>0</v>
      </c>
      <c r="O226" s="111">
        <v>0</v>
      </c>
      <c r="P226" s="111">
        <v>0</v>
      </c>
      <c r="Q226" s="111">
        <v>0</v>
      </c>
      <c r="R226" s="111">
        <v>0</v>
      </c>
      <c r="S226" s="111">
        <v>45017.42</v>
      </c>
      <c r="T226" s="111">
        <v>755.09</v>
      </c>
      <c r="U226" s="111">
        <v>373.45</v>
      </c>
      <c r="V226" s="111">
        <v>0</v>
      </c>
      <c r="W226" s="111">
        <v>0</v>
      </c>
      <c r="X226" s="111">
        <v>0</v>
      </c>
      <c r="Y226" s="111">
        <v>0</v>
      </c>
      <c r="Z226" s="111">
        <v>0</v>
      </c>
      <c r="AA226" s="111">
        <v>1128.54</v>
      </c>
      <c r="AB226" s="111">
        <v>0</v>
      </c>
      <c r="AC226" s="111">
        <v>0</v>
      </c>
      <c r="AD226" s="111">
        <v>0</v>
      </c>
      <c r="AE226" s="111">
        <v>0</v>
      </c>
      <c r="AF226" s="111">
        <v>0</v>
      </c>
      <c r="AG226" s="111">
        <v>0</v>
      </c>
      <c r="AH226" s="111">
        <v>0</v>
      </c>
      <c r="AI226" s="111">
        <v>0</v>
      </c>
      <c r="AJ226" s="111">
        <v>0</v>
      </c>
      <c r="AK226" s="111">
        <v>0</v>
      </c>
      <c r="AL226" s="111">
        <v>0</v>
      </c>
      <c r="AM226" s="111">
        <v>0</v>
      </c>
      <c r="AN226" s="111">
        <v>0</v>
      </c>
      <c r="AO226" s="111">
        <v>0</v>
      </c>
      <c r="AP226" s="111">
        <v>0</v>
      </c>
      <c r="AQ226" s="111">
        <v>0</v>
      </c>
      <c r="AR226" s="111">
        <v>0</v>
      </c>
      <c r="AS226" s="111">
        <v>0</v>
      </c>
      <c r="AT226" s="111">
        <v>0</v>
      </c>
      <c r="AU226" s="111">
        <f t="shared" si="3"/>
        <v>0</v>
      </c>
      <c r="AV226" s="111">
        <v>974.16</v>
      </c>
      <c r="AW226" s="111">
        <v>1128.54</v>
      </c>
      <c r="AX226" s="112">
        <v>91</v>
      </c>
      <c r="AY226" s="112">
        <v>360</v>
      </c>
      <c r="AZ226" s="111">
        <v>262485.78399999999</v>
      </c>
      <c r="BA226" s="111">
        <v>79200</v>
      </c>
      <c r="BB226" s="113">
        <v>90</v>
      </c>
      <c r="BC226" s="113">
        <v>51.1561590909091</v>
      </c>
      <c r="BD226" s="113">
        <v>10.1</v>
      </c>
      <c r="BE226" s="113"/>
      <c r="BF226" s="109" t="s">
        <v>412</v>
      </c>
      <c r="BG226" s="106"/>
      <c r="BH226" s="109" t="s">
        <v>160</v>
      </c>
      <c r="BI226" s="109" t="s">
        <v>525</v>
      </c>
      <c r="BJ226" s="109" t="s">
        <v>526</v>
      </c>
      <c r="BK226" s="109" t="s">
        <v>434</v>
      </c>
      <c r="BL226" s="107" t="s">
        <v>11</v>
      </c>
      <c r="BM226" s="113">
        <v>357649.44649980002</v>
      </c>
      <c r="BN226" s="107" t="s">
        <v>339</v>
      </c>
      <c r="BO226" s="113"/>
      <c r="BP226" s="114">
        <v>37057</v>
      </c>
      <c r="BQ226" s="114">
        <v>48014</v>
      </c>
      <c r="BR226" s="113">
        <v>839.25</v>
      </c>
      <c r="BS226" s="113">
        <v>105.82</v>
      </c>
      <c r="BT226" s="113">
        <v>0</v>
      </c>
    </row>
    <row r="227" spans="1:72" s="94" customFormat="1" ht="18.2" customHeight="1" x14ac:dyDescent="0.15">
      <c r="A227" s="97">
        <v>225</v>
      </c>
      <c r="B227" s="98" t="s">
        <v>158</v>
      </c>
      <c r="C227" s="98" t="s">
        <v>411</v>
      </c>
      <c r="D227" s="99">
        <v>45261</v>
      </c>
      <c r="E227" s="100" t="s">
        <v>267</v>
      </c>
      <c r="F227" s="101">
        <v>170</v>
      </c>
      <c r="G227" s="101">
        <v>169</v>
      </c>
      <c r="H227" s="102">
        <v>44433.94</v>
      </c>
      <c r="I227" s="102">
        <v>29497.58</v>
      </c>
      <c r="J227" s="102">
        <v>0</v>
      </c>
      <c r="K227" s="102">
        <v>73931.520000000004</v>
      </c>
      <c r="L227" s="102">
        <v>326.94</v>
      </c>
      <c r="M227" s="102">
        <v>0</v>
      </c>
      <c r="N227" s="102">
        <v>0</v>
      </c>
      <c r="O227" s="102">
        <v>0</v>
      </c>
      <c r="P227" s="102">
        <v>0</v>
      </c>
      <c r="Q227" s="102">
        <v>0</v>
      </c>
      <c r="R227" s="102">
        <v>0</v>
      </c>
      <c r="S227" s="102">
        <v>73931.520000000004</v>
      </c>
      <c r="T227" s="102">
        <v>89153.29</v>
      </c>
      <c r="U227" s="102">
        <v>373.96</v>
      </c>
      <c r="V227" s="102">
        <v>0</v>
      </c>
      <c r="W227" s="102">
        <v>0</v>
      </c>
      <c r="X227" s="102">
        <v>0</v>
      </c>
      <c r="Y227" s="102">
        <v>0</v>
      </c>
      <c r="Z227" s="102">
        <v>0</v>
      </c>
      <c r="AA227" s="102">
        <v>89527.25</v>
      </c>
      <c r="AB227" s="102">
        <v>0</v>
      </c>
      <c r="AC227" s="102">
        <v>0</v>
      </c>
      <c r="AD227" s="102">
        <v>0</v>
      </c>
      <c r="AE227" s="102">
        <v>0</v>
      </c>
      <c r="AF227" s="102">
        <v>0</v>
      </c>
      <c r="AG227" s="102">
        <v>0</v>
      </c>
      <c r="AH227" s="102">
        <v>0</v>
      </c>
      <c r="AI227" s="102">
        <v>0</v>
      </c>
      <c r="AJ227" s="102">
        <v>0</v>
      </c>
      <c r="AK227" s="102">
        <v>0</v>
      </c>
      <c r="AL227" s="102">
        <v>0</v>
      </c>
      <c r="AM227" s="102">
        <v>0</v>
      </c>
      <c r="AN227" s="102">
        <v>0</v>
      </c>
      <c r="AO227" s="102">
        <v>0</v>
      </c>
      <c r="AP227" s="102">
        <v>0</v>
      </c>
      <c r="AQ227" s="102">
        <v>0</v>
      </c>
      <c r="AR227" s="102">
        <v>0</v>
      </c>
      <c r="AS227" s="102">
        <v>0</v>
      </c>
      <c r="AT227" s="102">
        <v>0</v>
      </c>
      <c r="AU227" s="102">
        <f t="shared" si="3"/>
        <v>0</v>
      </c>
      <c r="AV227" s="102">
        <v>29824.52</v>
      </c>
      <c r="AW227" s="102">
        <v>89527.25</v>
      </c>
      <c r="AX227" s="103">
        <v>91</v>
      </c>
      <c r="AY227" s="103">
        <v>360</v>
      </c>
      <c r="AZ227" s="102">
        <v>262485.78399999999</v>
      </c>
      <c r="BA227" s="102">
        <v>79200</v>
      </c>
      <c r="BB227" s="104">
        <v>90</v>
      </c>
      <c r="BC227" s="104">
        <v>84.013090909090906</v>
      </c>
      <c r="BD227" s="104">
        <v>10.1</v>
      </c>
      <c r="BE227" s="104"/>
      <c r="BF227" s="100" t="s">
        <v>412</v>
      </c>
      <c r="BG227" s="97"/>
      <c r="BH227" s="100" t="s">
        <v>160</v>
      </c>
      <c r="BI227" s="100" t="s">
        <v>525</v>
      </c>
      <c r="BJ227" s="100" t="s">
        <v>526</v>
      </c>
      <c r="BK227" s="100" t="s">
        <v>416</v>
      </c>
      <c r="BL227" s="98" t="s">
        <v>11</v>
      </c>
      <c r="BM227" s="104">
        <v>587363.0076288</v>
      </c>
      <c r="BN227" s="98" t="s">
        <v>339</v>
      </c>
      <c r="BO227" s="104"/>
      <c r="BP227" s="105">
        <v>37057</v>
      </c>
      <c r="BQ227" s="105">
        <v>48014</v>
      </c>
      <c r="BR227" s="104">
        <v>45603.81</v>
      </c>
      <c r="BS227" s="104">
        <v>105.82</v>
      </c>
      <c r="BT227" s="104">
        <v>39.15</v>
      </c>
    </row>
    <row r="228" spans="1:72" s="94" customFormat="1" ht="18.2" customHeight="1" x14ac:dyDescent="0.15">
      <c r="A228" s="106">
        <v>226</v>
      </c>
      <c r="B228" s="107" t="s">
        <v>158</v>
      </c>
      <c r="C228" s="107" t="s">
        <v>411</v>
      </c>
      <c r="D228" s="108">
        <v>45261</v>
      </c>
      <c r="E228" s="109" t="s">
        <v>661</v>
      </c>
      <c r="F228" s="110">
        <v>0</v>
      </c>
      <c r="G228" s="110">
        <v>0</v>
      </c>
      <c r="H228" s="111">
        <v>28840.97</v>
      </c>
      <c r="I228" s="111">
        <v>0</v>
      </c>
      <c r="J228" s="111">
        <v>0</v>
      </c>
      <c r="K228" s="111">
        <v>28840.97</v>
      </c>
      <c r="L228" s="111">
        <v>341.45</v>
      </c>
      <c r="M228" s="111">
        <v>0</v>
      </c>
      <c r="N228" s="111">
        <v>0</v>
      </c>
      <c r="O228" s="111">
        <v>0</v>
      </c>
      <c r="P228" s="111">
        <v>341.45</v>
      </c>
      <c r="Q228" s="111">
        <v>13.78</v>
      </c>
      <c r="R228" s="111">
        <v>0</v>
      </c>
      <c r="S228" s="111">
        <v>28485.74</v>
      </c>
      <c r="T228" s="111">
        <v>0</v>
      </c>
      <c r="U228" s="111">
        <v>242.63</v>
      </c>
      <c r="V228" s="111">
        <v>0</v>
      </c>
      <c r="W228" s="111">
        <v>0</v>
      </c>
      <c r="X228" s="111">
        <v>242.63</v>
      </c>
      <c r="Y228" s="111">
        <v>0</v>
      </c>
      <c r="Z228" s="111">
        <v>0</v>
      </c>
      <c r="AA228" s="111">
        <v>0</v>
      </c>
      <c r="AB228" s="111">
        <v>105.75</v>
      </c>
      <c r="AC228" s="111">
        <v>0</v>
      </c>
      <c r="AD228" s="111">
        <v>0</v>
      </c>
      <c r="AE228" s="111">
        <v>0</v>
      </c>
      <c r="AF228" s="111">
        <v>0</v>
      </c>
      <c r="AG228" s="111">
        <v>0</v>
      </c>
      <c r="AH228" s="111">
        <v>78.55</v>
      </c>
      <c r="AI228" s="111">
        <v>24.43</v>
      </c>
      <c r="AJ228" s="111">
        <v>0</v>
      </c>
      <c r="AK228" s="111">
        <v>0</v>
      </c>
      <c r="AL228" s="111">
        <v>0</v>
      </c>
      <c r="AM228" s="111">
        <v>0</v>
      </c>
      <c r="AN228" s="111">
        <v>0</v>
      </c>
      <c r="AO228" s="111">
        <v>0</v>
      </c>
      <c r="AP228" s="111">
        <v>0</v>
      </c>
      <c r="AQ228" s="111">
        <v>0</v>
      </c>
      <c r="AR228" s="111">
        <v>0</v>
      </c>
      <c r="AS228" s="111">
        <v>7.5519999999999997E-3</v>
      </c>
      <c r="AT228" s="111">
        <v>0</v>
      </c>
      <c r="AU228" s="111">
        <f t="shared" si="3"/>
        <v>806.58244799999989</v>
      </c>
      <c r="AV228" s="111">
        <v>0</v>
      </c>
      <c r="AW228" s="111">
        <v>0</v>
      </c>
      <c r="AX228" s="112">
        <v>92</v>
      </c>
      <c r="AY228" s="112">
        <v>360</v>
      </c>
      <c r="AZ228" s="111">
        <v>263005.07199999999</v>
      </c>
      <c r="BA228" s="111">
        <v>66000</v>
      </c>
      <c r="BB228" s="113">
        <v>75</v>
      </c>
      <c r="BC228" s="113">
        <v>32.370159090909098</v>
      </c>
      <c r="BD228" s="113">
        <v>10.1</v>
      </c>
      <c r="BE228" s="113"/>
      <c r="BF228" s="109" t="s">
        <v>412</v>
      </c>
      <c r="BG228" s="106"/>
      <c r="BH228" s="109" t="s">
        <v>160</v>
      </c>
      <c r="BI228" s="109" t="s">
        <v>525</v>
      </c>
      <c r="BJ228" s="109" t="s">
        <v>526</v>
      </c>
      <c r="BK228" s="109" t="s">
        <v>139</v>
      </c>
      <c r="BL228" s="107" t="s">
        <v>11</v>
      </c>
      <c r="BM228" s="113">
        <v>226310.37372060001</v>
      </c>
      <c r="BN228" s="107" t="s">
        <v>339</v>
      </c>
      <c r="BO228" s="113"/>
      <c r="BP228" s="114">
        <v>37074</v>
      </c>
      <c r="BQ228" s="114">
        <v>48031</v>
      </c>
      <c r="BR228" s="113">
        <v>0</v>
      </c>
      <c r="BS228" s="113">
        <v>105.75</v>
      </c>
      <c r="BT228" s="113">
        <v>0</v>
      </c>
    </row>
    <row r="229" spans="1:72" s="94" customFormat="1" ht="18.2" customHeight="1" x14ac:dyDescent="0.15">
      <c r="A229" s="97">
        <v>227</v>
      </c>
      <c r="B229" s="98" t="s">
        <v>158</v>
      </c>
      <c r="C229" s="98" t="s">
        <v>411</v>
      </c>
      <c r="D229" s="99">
        <v>45261</v>
      </c>
      <c r="E229" s="100" t="s">
        <v>268</v>
      </c>
      <c r="F229" s="101">
        <v>141</v>
      </c>
      <c r="G229" s="101">
        <v>140</v>
      </c>
      <c r="H229" s="102">
        <v>40201.230000000003</v>
      </c>
      <c r="I229" s="102">
        <v>19089.55</v>
      </c>
      <c r="J229" s="102">
        <v>0</v>
      </c>
      <c r="K229" s="102">
        <v>59290.78</v>
      </c>
      <c r="L229" s="102">
        <v>233.99</v>
      </c>
      <c r="M229" s="102">
        <v>0</v>
      </c>
      <c r="N229" s="102">
        <v>0</v>
      </c>
      <c r="O229" s="102">
        <v>0</v>
      </c>
      <c r="P229" s="102">
        <v>0</v>
      </c>
      <c r="Q229" s="102">
        <v>0</v>
      </c>
      <c r="R229" s="102">
        <v>0</v>
      </c>
      <c r="S229" s="102">
        <v>59290.78</v>
      </c>
      <c r="T229" s="102">
        <v>62553.68</v>
      </c>
      <c r="U229" s="102">
        <v>345.04</v>
      </c>
      <c r="V229" s="102">
        <v>0</v>
      </c>
      <c r="W229" s="102">
        <v>0</v>
      </c>
      <c r="X229" s="102">
        <v>0</v>
      </c>
      <c r="Y229" s="102">
        <v>0</v>
      </c>
      <c r="Z229" s="102">
        <v>0</v>
      </c>
      <c r="AA229" s="102">
        <v>62898.720000000001</v>
      </c>
      <c r="AB229" s="102">
        <v>0</v>
      </c>
      <c r="AC229" s="102">
        <v>0</v>
      </c>
      <c r="AD229" s="102">
        <v>0</v>
      </c>
      <c r="AE229" s="102">
        <v>0</v>
      </c>
      <c r="AF229" s="102">
        <v>0</v>
      </c>
      <c r="AG229" s="102">
        <v>0</v>
      </c>
      <c r="AH229" s="102">
        <v>0</v>
      </c>
      <c r="AI229" s="102">
        <v>0</v>
      </c>
      <c r="AJ229" s="102">
        <v>0</v>
      </c>
      <c r="AK229" s="102">
        <v>0</v>
      </c>
      <c r="AL229" s="102">
        <v>0</v>
      </c>
      <c r="AM229" s="102">
        <v>0</v>
      </c>
      <c r="AN229" s="102">
        <v>0</v>
      </c>
      <c r="AO229" s="102">
        <v>0</v>
      </c>
      <c r="AP229" s="102">
        <v>0</v>
      </c>
      <c r="AQ229" s="102">
        <v>0</v>
      </c>
      <c r="AR229" s="102">
        <v>0</v>
      </c>
      <c r="AS229" s="102">
        <v>0</v>
      </c>
      <c r="AT229" s="102">
        <v>0</v>
      </c>
      <c r="AU229" s="102">
        <f t="shared" si="3"/>
        <v>0</v>
      </c>
      <c r="AV229" s="102">
        <v>19323.54</v>
      </c>
      <c r="AW229" s="102">
        <v>62898.720000000001</v>
      </c>
      <c r="AX229" s="103">
        <v>107</v>
      </c>
      <c r="AY229" s="103">
        <v>360</v>
      </c>
      <c r="AZ229" s="102">
        <v>225942.86</v>
      </c>
      <c r="BA229" s="102">
        <v>64350</v>
      </c>
      <c r="BB229" s="104">
        <v>90</v>
      </c>
      <c r="BC229" s="104">
        <v>82.924167832167797</v>
      </c>
      <c r="BD229" s="104">
        <v>10.3</v>
      </c>
      <c r="BE229" s="104"/>
      <c r="BF229" s="100" t="s">
        <v>412</v>
      </c>
      <c r="BG229" s="97"/>
      <c r="BH229" s="100" t="s">
        <v>160</v>
      </c>
      <c r="BI229" s="100" t="s">
        <v>529</v>
      </c>
      <c r="BJ229" s="100" t="s">
        <v>530</v>
      </c>
      <c r="BK229" s="100" t="s">
        <v>416</v>
      </c>
      <c r="BL229" s="98" t="s">
        <v>11</v>
      </c>
      <c r="BM229" s="104">
        <v>471046.8669582</v>
      </c>
      <c r="BN229" s="98" t="s">
        <v>339</v>
      </c>
      <c r="BO229" s="104"/>
      <c r="BP229" s="105">
        <v>37518</v>
      </c>
      <c r="BQ229" s="105">
        <v>48476</v>
      </c>
      <c r="BR229" s="104">
        <v>35594.58</v>
      </c>
      <c r="BS229" s="104">
        <v>133.71</v>
      </c>
      <c r="BT229" s="104">
        <v>45.01</v>
      </c>
    </row>
    <row r="230" spans="1:72" s="94" customFormat="1" ht="18.2" customHeight="1" x14ac:dyDescent="0.15">
      <c r="A230" s="106">
        <v>228</v>
      </c>
      <c r="B230" s="107" t="s">
        <v>158</v>
      </c>
      <c r="C230" s="107" t="s">
        <v>411</v>
      </c>
      <c r="D230" s="108">
        <v>45261</v>
      </c>
      <c r="E230" s="109" t="s">
        <v>662</v>
      </c>
      <c r="F230" s="110">
        <v>8</v>
      </c>
      <c r="G230" s="110">
        <v>7</v>
      </c>
      <c r="H230" s="111">
        <v>52093.63</v>
      </c>
      <c r="I230" s="111">
        <v>3051</v>
      </c>
      <c r="J230" s="111">
        <v>0</v>
      </c>
      <c r="K230" s="111">
        <v>55144.63</v>
      </c>
      <c r="L230" s="111">
        <v>396.52</v>
      </c>
      <c r="M230" s="111">
        <v>0</v>
      </c>
      <c r="N230" s="111">
        <v>0</v>
      </c>
      <c r="O230" s="111">
        <v>0</v>
      </c>
      <c r="P230" s="111">
        <v>0</v>
      </c>
      <c r="Q230" s="111">
        <v>0</v>
      </c>
      <c r="R230" s="111">
        <v>0</v>
      </c>
      <c r="S230" s="111">
        <v>55144.63</v>
      </c>
      <c r="T230" s="111">
        <v>3663.32</v>
      </c>
      <c r="U230" s="111">
        <v>442.77</v>
      </c>
      <c r="V230" s="111">
        <v>0</v>
      </c>
      <c r="W230" s="111">
        <v>0</v>
      </c>
      <c r="X230" s="111">
        <v>0</v>
      </c>
      <c r="Y230" s="111">
        <v>0</v>
      </c>
      <c r="Z230" s="111">
        <v>0</v>
      </c>
      <c r="AA230" s="111">
        <v>4106.09</v>
      </c>
      <c r="AB230" s="111">
        <v>0</v>
      </c>
      <c r="AC230" s="111">
        <v>0</v>
      </c>
      <c r="AD230" s="111">
        <v>0</v>
      </c>
      <c r="AE230" s="111">
        <v>0</v>
      </c>
      <c r="AF230" s="111">
        <v>0</v>
      </c>
      <c r="AG230" s="111">
        <v>0</v>
      </c>
      <c r="AH230" s="111">
        <v>0</v>
      </c>
      <c r="AI230" s="111">
        <v>0</v>
      </c>
      <c r="AJ230" s="111">
        <v>0</v>
      </c>
      <c r="AK230" s="111">
        <v>0</v>
      </c>
      <c r="AL230" s="111">
        <v>0</v>
      </c>
      <c r="AM230" s="111">
        <v>0</v>
      </c>
      <c r="AN230" s="111">
        <v>0</v>
      </c>
      <c r="AO230" s="111">
        <v>0</v>
      </c>
      <c r="AP230" s="111">
        <v>0</v>
      </c>
      <c r="AQ230" s="111">
        <v>0</v>
      </c>
      <c r="AR230" s="111">
        <v>0</v>
      </c>
      <c r="AS230" s="111">
        <v>0</v>
      </c>
      <c r="AT230" s="111">
        <v>0</v>
      </c>
      <c r="AU230" s="111">
        <f t="shared" si="3"/>
        <v>0</v>
      </c>
      <c r="AV230" s="111">
        <v>3447.52</v>
      </c>
      <c r="AW230" s="111">
        <v>4106.09</v>
      </c>
      <c r="AX230" s="112">
        <v>89</v>
      </c>
      <c r="AY230" s="112">
        <v>360</v>
      </c>
      <c r="AZ230" s="111">
        <v>314391.28049999999</v>
      </c>
      <c r="BA230" s="111">
        <v>94050</v>
      </c>
      <c r="BB230" s="113">
        <v>90</v>
      </c>
      <c r="BC230" s="113">
        <v>52.769980861244001</v>
      </c>
      <c r="BD230" s="113">
        <v>10.199999999999999</v>
      </c>
      <c r="BE230" s="113"/>
      <c r="BF230" s="109" t="s">
        <v>412</v>
      </c>
      <c r="BG230" s="106"/>
      <c r="BH230" s="109" t="s">
        <v>450</v>
      </c>
      <c r="BI230" s="109" t="s">
        <v>451</v>
      </c>
      <c r="BJ230" s="109" t="s">
        <v>663</v>
      </c>
      <c r="BK230" s="109" t="s">
        <v>416</v>
      </c>
      <c r="BL230" s="107" t="s">
        <v>11</v>
      </c>
      <c r="BM230" s="113">
        <v>438106.99051470001</v>
      </c>
      <c r="BN230" s="107" t="s">
        <v>339</v>
      </c>
      <c r="BO230" s="113"/>
      <c r="BP230" s="114">
        <v>37161</v>
      </c>
      <c r="BQ230" s="114">
        <v>48118</v>
      </c>
      <c r="BR230" s="113">
        <v>3189.27</v>
      </c>
      <c r="BS230" s="113">
        <v>121.52</v>
      </c>
      <c r="BT230" s="113">
        <v>69.28</v>
      </c>
    </row>
    <row r="231" spans="1:72" s="94" customFormat="1" ht="18.2" customHeight="1" x14ac:dyDescent="0.15">
      <c r="A231" s="97">
        <v>229</v>
      </c>
      <c r="B231" s="98" t="s">
        <v>158</v>
      </c>
      <c r="C231" s="98" t="s">
        <v>411</v>
      </c>
      <c r="D231" s="99">
        <v>45261</v>
      </c>
      <c r="E231" s="100" t="s">
        <v>269</v>
      </c>
      <c r="F231" s="101">
        <v>93</v>
      </c>
      <c r="G231" s="101">
        <v>92</v>
      </c>
      <c r="H231" s="102">
        <v>29972.41</v>
      </c>
      <c r="I231" s="102">
        <v>14068.38</v>
      </c>
      <c r="J231" s="102">
        <v>0</v>
      </c>
      <c r="K231" s="102">
        <v>44040.79</v>
      </c>
      <c r="L231" s="102">
        <v>215.06</v>
      </c>
      <c r="M231" s="102">
        <v>0</v>
      </c>
      <c r="N231" s="102">
        <v>0</v>
      </c>
      <c r="O231" s="102">
        <v>0</v>
      </c>
      <c r="P231" s="102">
        <v>0</v>
      </c>
      <c r="Q231" s="102">
        <v>0</v>
      </c>
      <c r="R231" s="102">
        <v>0</v>
      </c>
      <c r="S231" s="102">
        <v>44040.79</v>
      </c>
      <c r="T231" s="102">
        <v>28211.81</v>
      </c>
      <c r="U231" s="102">
        <v>239.77</v>
      </c>
      <c r="V231" s="102">
        <v>0</v>
      </c>
      <c r="W231" s="102">
        <v>0</v>
      </c>
      <c r="X231" s="102">
        <v>0</v>
      </c>
      <c r="Y231" s="102">
        <v>0</v>
      </c>
      <c r="Z231" s="102">
        <v>0</v>
      </c>
      <c r="AA231" s="102">
        <v>28451.58</v>
      </c>
      <c r="AB231" s="102">
        <v>0</v>
      </c>
      <c r="AC231" s="102">
        <v>0</v>
      </c>
      <c r="AD231" s="102">
        <v>0</v>
      </c>
      <c r="AE231" s="102">
        <v>0</v>
      </c>
      <c r="AF231" s="102">
        <v>0</v>
      </c>
      <c r="AG231" s="102">
        <v>0</v>
      </c>
      <c r="AH231" s="102">
        <v>0</v>
      </c>
      <c r="AI231" s="102">
        <v>0</v>
      </c>
      <c r="AJ231" s="102">
        <v>0</v>
      </c>
      <c r="AK231" s="102">
        <v>0</v>
      </c>
      <c r="AL231" s="102">
        <v>0</v>
      </c>
      <c r="AM231" s="102">
        <v>0</v>
      </c>
      <c r="AN231" s="102">
        <v>0</v>
      </c>
      <c r="AO231" s="102">
        <v>0</v>
      </c>
      <c r="AP231" s="102">
        <v>0</v>
      </c>
      <c r="AQ231" s="102">
        <v>0</v>
      </c>
      <c r="AR231" s="102">
        <v>0</v>
      </c>
      <c r="AS231" s="102">
        <v>0</v>
      </c>
      <c r="AT231" s="102">
        <v>0</v>
      </c>
      <c r="AU231" s="102">
        <f t="shared" si="3"/>
        <v>0</v>
      </c>
      <c r="AV231" s="102">
        <v>14283.44</v>
      </c>
      <c r="AW231" s="102">
        <v>28451.58</v>
      </c>
      <c r="AX231" s="103">
        <v>94</v>
      </c>
      <c r="AY231" s="103">
        <v>360</v>
      </c>
      <c r="AZ231" s="102">
        <v>214394.609</v>
      </c>
      <c r="BA231" s="102">
        <v>53625</v>
      </c>
      <c r="BB231" s="104">
        <v>75</v>
      </c>
      <c r="BC231" s="104">
        <v>61.595510489510502</v>
      </c>
      <c r="BD231" s="104">
        <v>9.6</v>
      </c>
      <c r="BE231" s="104"/>
      <c r="BF231" s="100" t="s">
        <v>412</v>
      </c>
      <c r="BG231" s="97"/>
      <c r="BH231" s="100" t="s">
        <v>160</v>
      </c>
      <c r="BI231" s="100" t="s">
        <v>525</v>
      </c>
      <c r="BJ231" s="100" t="s">
        <v>526</v>
      </c>
      <c r="BK231" s="100" t="s">
        <v>416</v>
      </c>
      <c r="BL231" s="98" t="s">
        <v>11</v>
      </c>
      <c r="BM231" s="104">
        <v>349890.42390509997</v>
      </c>
      <c r="BN231" s="98" t="s">
        <v>339</v>
      </c>
      <c r="BO231" s="104"/>
      <c r="BP231" s="105">
        <v>37148</v>
      </c>
      <c r="BQ231" s="105">
        <v>48105</v>
      </c>
      <c r="BR231" s="104">
        <v>22689.5</v>
      </c>
      <c r="BS231" s="104">
        <v>91.68</v>
      </c>
      <c r="BT231" s="104">
        <v>68.72</v>
      </c>
    </row>
    <row r="232" spans="1:72" s="94" customFormat="1" ht="18.2" customHeight="1" x14ac:dyDescent="0.15">
      <c r="A232" s="106">
        <v>230</v>
      </c>
      <c r="B232" s="107" t="s">
        <v>158</v>
      </c>
      <c r="C232" s="107" t="s">
        <v>411</v>
      </c>
      <c r="D232" s="108">
        <v>45261</v>
      </c>
      <c r="E232" s="109" t="s">
        <v>664</v>
      </c>
      <c r="F232" s="110">
        <v>0</v>
      </c>
      <c r="G232" s="110">
        <v>0</v>
      </c>
      <c r="H232" s="111">
        <v>23574.81</v>
      </c>
      <c r="I232" s="111">
        <v>0</v>
      </c>
      <c r="J232" s="111">
        <v>0</v>
      </c>
      <c r="K232" s="111">
        <v>23574.81</v>
      </c>
      <c r="L232" s="111">
        <v>175.34</v>
      </c>
      <c r="M232" s="111">
        <v>0</v>
      </c>
      <c r="N232" s="111">
        <v>0</v>
      </c>
      <c r="O232" s="111">
        <v>0</v>
      </c>
      <c r="P232" s="111">
        <v>175.34</v>
      </c>
      <c r="Q232" s="111">
        <v>9.77</v>
      </c>
      <c r="R232" s="111">
        <v>0</v>
      </c>
      <c r="S232" s="111">
        <v>23389.7</v>
      </c>
      <c r="T232" s="111">
        <v>0</v>
      </c>
      <c r="U232" s="111">
        <v>188.52</v>
      </c>
      <c r="V232" s="111">
        <v>0</v>
      </c>
      <c r="W232" s="111">
        <v>0</v>
      </c>
      <c r="X232" s="111">
        <v>188.52</v>
      </c>
      <c r="Y232" s="111">
        <v>0</v>
      </c>
      <c r="Z232" s="111">
        <v>0</v>
      </c>
      <c r="AA232" s="111">
        <v>0</v>
      </c>
      <c r="AB232" s="111">
        <v>98.33</v>
      </c>
      <c r="AC232" s="111">
        <v>0</v>
      </c>
      <c r="AD232" s="111">
        <v>25</v>
      </c>
      <c r="AE232" s="111">
        <v>0</v>
      </c>
      <c r="AF232" s="111">
        <v>0</v>
      </c>
      <c r="AG232" s="111">
        <v>0</v>
      </c>
      <c r="AH232" s="111">
        <v>56.52</v>
      </c>
      <c r="AI232" s="111">
        <v>26.79</v>
      </c>
      <c r="AJ232" s="111">
        <v>0</v>
      </c>
      <c r="AK232" s="111">
        <v>0</v>
      </c>
      <c r="AL232" s="111">
        <v>0</v>
      </c>
      <c r="AM232" s="111">
        <v>0</v>
      </c>
      <c r="AN232" s="111">
        <v>0</v>
      </c>
      <c r="AO232" s="111">
        <v>0</v>
      </c>
      <c r="AP232" s="111">
        <v>0</v>
      </c>
      <c r="AQ232" s="111">
        <v>0</v>
      </c>
      <c r="AR232" s="111">
        <v>0</v>
      </c>
      <c r="AS232" s="111">
        <v>7.5519999999999997E-3</v>
      </c>
      <c r="AT232" s="111">
        <v>0</v>
      </c>
      <c r="AU232" s="111">
        <f t="shared" si="3"/>
        <v>580.26244799999995</v>
      </c>
      <c r="AV232" s="111">
        <v>0</v>
      </c>
      <c r="AW232" s="111">
        <v>0</v>
      </c>
      <c r="AX232" s="112">
        <v>95</v>
      </c>
      <c r="AY232" s="112">
        <v>360</v>
      </c>
      <c r="AZ232" s="111">
        <v>215495.4945</v>
      </c>
      <c r="BA232" s="111">
        <v>42900</v>
      </c>
      <c r="BB232" s="113">
        <v>60</v>
      </c>
      <c r="BC232" s="113">
        <v>32.712867132867103</v>
      </c>
      <c r="BD232" s="113">
        <v>9.6</v>
      </c>
      <c r="BE232" s="113"/>
      <c r="BF232" s="109" t="s">
        <v>412</v>
      </c>
      <c r="BG232" s="106"/>
      <c r="BH232" s="109" t="s">
        <v>160</v>
      </c>
      <c r="BI232" s="109" t="s">
        <v>525</v>
      </c>
      <c r="BJ232" s="109" t="s">
        <v>526</v>
      </c>
      <c r="BK232" s="109" t="s">
        <v>139</v>
      </c>
      <c r="BL232" s="107" t="s">
        <v>11</v>
      </c>
      <c r="BM232" s="113">
        <v>185823.91569299999</v>
      </c>
      <c r="BN232" s="107" t="s">
        <v>339</v>
      </c>
      <c r="BO232" s="113"/>
      <c r="BP232" s="114">
        <v>37165</v>
      </c>
      <c r="BQ232" s="114">
        <v>48122</v>
      </c>
      <c r="BR232" s="113">
        <v>0</v>
      </c>
      <c r="BS232" s="113">
        <v>98.33</v>
      </c>
      <c r="BT232" s="113">
        <v>25</v>
      </c>
    </row>
    <row r="233" spans="1:72" s="94" customFormat="1" ht="18.2" customHeight="1" x14ac:dyDescent="0.15">
      <c r="A233" s="97">
        <v>231</v>
      </c>
      <c r="B233" s="98" t="s">
        <v>158</v>
      </c>
      <c r="C233" s="98" t="s">
        <v>411</v>
      </c>
      <c r="D233" s="99">
        <v>45261</v>
      </c>
      <c r="E233" s="100" t="s">
        <v>665</v>
      </c>
      <c r="F233" s="101">
        <v>0</v>
      </c>
      <c r="G233" s="101">
        <v>0</v>
      </c>
      <c r="H233" s="102">
        <v>35301.96</v>
      </c>
      <c r="I233" s="102">
        <v>0</v>
      </c>
      <c r="J233" s="102">
        <v>0</v>
      </c>
      <c r="K233" s="102">
        <v>35301.96</v>
      </c>
      <c r="L233" s="102">
        <v>243.66</v>
      </c>
      <c r="M233" s="102">
        <v>0</v>
      </c>
      <c r="N233" s="102">
        <v>0</v>
      </c>
      <c r="O233" s="102">
        <v>0</v>
      </c>
      <c r="P233" s="102">
        <v>243.66</v>
      </c>
      <c r="Q233" s="102">
        <v>2.79</v>
      </c>
      <c r="R233" s="102">
        <v>0</v>
      </c>
      <c r="S233" s="102">
        <v>35055.51</v>
      </c>
      <c r="T233" s="102">
        <v>0</v>
      </c>
      <c r="U233" s="102">
        <v>302.98</v>
      </c>
      <c r="V233" s="102">
        <v>0</v>
      </c>
      <c r="W233" s="102">
        <v>0</v>
      </c>
      <c r="X233" s="102">
        <v>302.98</v>
      </c>
      <c r="Y233" s="102">
        <v>0</v>
      </c>
      <c r="Z233" s="102">
        <v>0</v>
      </c>
      <c r="AA233" s="102">
        <v>0</v>
      </c>
      <c r="AB233" s="102">
        <v>134.38</v>
      </c>
      <c r="AC233" s="102">
        <v>0</v>
      </c>
      <c r="AD233" s="102">
        <v>0</v>
      </c>
      <c r="AE233" s="102">
        <v>0</v>
      </c>
      <c r="AF233" s="102">
        <v>0</v>
      </c>
      <c r="AG233" s="102">
        <v>0</v>
      </c>
      <c r="AH233" s="102">
        <v>76.150000000000006</v>
      </c>
      <c r="AI233" s="102">
        <v>11.43</v>
      </c>
      <c r="AJ233" s="102">
        <v>0</v>
      </c>
      <c r="AK233" s="102">
        <v>0</v>
      </c>
      <c r="AL233" s="102">
        <v>0</v>
      </c>
      <c r="AM233" s="102">
        <v>0</v>
      </c>
      <c r="AN233" s="102">
        <v>0</v>
      </c>
      <c r="AO233" s="102">
        <v>0</v>
      </c>
      <c r="AP233" s="102">
        <v>0</v>
      </c>
      <c r="AQ233" s="102">
        <v>4.0000000000000001E-3</v>
      </c>
      <c r="AR233" s="102">
        <v>0</v>
      </c>
      <c r="AS233" s="102">
        <v>0</v>
      </c>
      <c r="AT233" s="102">
        <v>0</v>
      </c>
      <c r="AU233" s="102">
        <f t="shared" si="3"/>
        <v>771.39399999999989</v>
      </c>
      <c r="AV233" s="102">
        <v>0</v>
      </c>
      <c r="AW233" s="102">
        <v>0</v>
      </c>
      <c r="AX233" s="103">
        <v>109</v>
      </c>
      <c r="AY233" s="103">
        <v>360</v>
      </c>
      <c r="AZ233" s="102">
        <v>215115.75</v>
      </c>
      <c r="BA233" s="102">
        <v>60750</v>
      </c>
      <c r="BB233" s="104">
        <v>90</v>
      </c>
      <c r="BC233" s="104">
        <v>51.934088888888901</v>
      </c>
      <c r="BD233" s="104">
        <v>10.3</v>
      </c>
      <c r="BE233" s="104"/>
      <c r="BF233" s="100" t="s">
        <v>412</v>
      </c>
      <c r="BG233" s="97"/>
      <c r="BH233" s="100" t="s">
        <v>160</v>
      </c>
      <c r="BI233" s="100" t="s">
        <v>529</v>
      </c>
      <c r="BJ233" s="100" t="s">
        <v>530</v>
      </c>
      <c r="BK233" s="100" t="s">
        <v>139</v>
      </c>
      <c r="BL233" s="98" t="s">
        <v>11</v>
      </c>
      <c r="BM233" s="104">
        <v>278505.15974189999</v>
      </c>
      <c r="BN233" s="98" t="s">
        <v>339</v>
      </c>
      <c r="BO233" s="104"/>
      <c r="BP233" s="105">
        <v>37564</v>
      </c>
      <c r="BQ233" s="105">
        <v>48522</v>
      </c>
      <c r="BR233" s="104">
        <v>0</v>
      </c>
      <c r="BS233" s="104">
        <v>134.38</v>
      </c>
      <c r="BT233" s="104">
        <v>0</v>
      </c>
    </row>
    <row r="234" spans="1:72" s="94" customFormat="1" ht="18.2" customHeight="1" x14ac:dyDescent="0.15">
      <c r="A234" s="106">
        <v>232</v>
      </c>
      <c r="B234" s="107" t="s">
        <v>158</v>
      </c>
      <c r="C234" s="107" t="s">
        <v>411</v>
      </c>
      <c r="D234" s="108">
        <v>45261</v>
      </c>
      <c r="E234" s="109" t="s">
        <v>270</v>
      </c>
      <c r="F234" s="110">
        <v>162</v>
      </c>
      <c r="G234" s="110">
        <v>161</v>
      </c>
      <c r="H234" s="111">
        <v>25836.080000000002</v>
      </c>
      <c r="I234" s="111">
        <v>36512.699999999997</v>
      </c>
      <c r="J234" s="111">
        <v>0</v>
      </c>
      <c r="K234" s="111">
        <v>62348.78</v>
      </c>
      <c r="L234" s="111">
        <v>416.62</v>
      </c>
      <c r="M234" s="111">
        <v>0</v>
      </c>
      <c r="N234" s="111">
        <v>0</v>
      </c>
      <c r="O234" s="111">
        <v>0</v>
      </c>
      <c r="P234" s="111">
        <v>0</v>
      </c>
      <c r="Q234" s="111">
        <v>0</v>
      </c>
      <c r="R234" s="111">
        <v>0</v>
      </c>
      <c r="S234" s="111">
        <v>62348.78</v>
      </c>
      <c r="T234" s="111">
        <v>66642.42</v>
      </c>
      <c r="U234" s="111">
        <v>220.22</v>
      </c>
      <c r="V234" s="111">
        <v>0</v>
      </c>
      <c r="W234" s="111">
        <v>0</v>
      </c>
      <c r="X234" s="111">
        <v>0</v>
      </c>
      <c r="Y234" s="111">
        <v>0</v>
      </c>
      <c r="Z234" s="111">
        <v>0</v>
      </c>
      <c r="AA234" s="111">
        <v>66862.64</v>
      </c>
      <c r="AB234" s="111">
        <v>0</v>
      </c>
      <c r="AC234" s="111">
        <v>0</v>
      </c>
      <c r="AD234" s="111">
        <v>0</v>
      </c>
      <c r="AE234" s="111">
        <v>0</v>
      </c>
      <c r="AF234" s="111">
        <v>0</v>
      </c>
      <c r="AG234" s="111">
        <v>0</v>
      </c>
      <c r="AH234" s="111">
        <v>0</v>
      </c>
      <c r="AI234" s="111">
        <v>0</v>
      </c>
      <c r="AJ234" s="111">
        <v>0</v>
      </c>
      <c r="AK234" s="111">
        <v>0</v>
      </c>
      <c r="AL234" s="111">
        <v>0</v>
      </c>
      <c r="AM234" s="111">
        <v>0</v>
      </c>
      <c r="AN234" s="111">
        <v>0</v>
      </c>
      <c r="AO234" s="111">
        <v>0</v>
      </c>
      <c r="AP234" s="111">
        <v>0</v>
      </c>
      <c r="AQ234" s="111">
        <v>0</v>
      </c>
      <c r="AR234" s="111">
        <v>0</v>
      </c>
      <c r="AS234" s="111">
        <v>0</v>
      </c>
      <c r="AT234" s="111">
        <v>0</v>
      </c>
      <c r="AU234" s="111">
        <f t="shared" si="3"/>
        <v>0</v>
      </c>
      <c r="AV234" s="111">
        <v>36929.32</v>
      </c>
      <c r="AW234" s="111">
        <v>66862.64</v>
      </c>
      <c r="AX234" s="112">
        <v>50</v>
      </c>
      <c r="AY234" s="112">
        <v>300</v>
      </c>
      <c r="AZ234" s="111">
        <v>247746.01500000001</v>
      </c>
      <c r="BA234" s="111">
        <v>68850</v>
      </c>
      <c r="BB234" s="113">
        <v>90</v>
      </c>
      <c r="BC234" s="113">
        <v>81.501673202614398</v>
      </c>
      <c r="BD234" s="113">
        <v>10.23</v>
      </c>
      <c r="BE234" s="113"/>
      <c r="BF234" s="109" t="s">
        <v>412</v>
      </c>
      <c r="BG234" s="106"/>
      <c r="BH234" s="109" t="s">
        <v>160</v>
      </c>
      <c r="BI234" s="109" t="s">
        <v>525</v>
      </c>
      <c r="BJ234" s="109" t="s">
        <v>526</v>
      </c>
      <c r="BK234" s="109" t="s">
        <v>416</v>
      </c>
      <c r="BL234" s="107" t="s">
        <v>11</v>
      </c>
      <c r="BM234" s="113">
        <v>495341.7289782</v>
      </c>
      <c r="BN234" s="107" t="s">
        <v>339</v>
      </c>
      <c r="BO234" s="113"/>
      <c r="BP234" s="114">
        <v>37652</v>
      </c>
      <c r="BQ234" s="114">
        <v>46783</v>
      </c>
      <c r="BR234" s="113">
        <v>43754.36</v>
      </c>
      <c r="BS234" s="113">
        <v>146.5</v>
      </c>
      <c r="BT234" s="113">
        <v>45.48</v>
      </c>
    </row>
    <row r="235" spans="1:72" s="94" customFormat="1" ht="18.2" customHeight="1" x14ac:dyDescent="0.15">
      <c r="A235" s="97">
        <v>233</v>
      </c>
      <c r="B235" s="98" t="s">
        <v>158</v>
      </c>
      <c r="C235" s="98" t="s">
        <v>411</v>
      </c>
      <c r="D235" s="99">
        <v>45261</v>
      </c>
      <c r="E235" s="100" t="s">
        <v>271</v>
      </c>
      <c r="F235" s="101">
        <v>104</v>
      </c>
      <c r="G235" s="101">
        <v>103</v>
      </c>
      <c r="H235" s="102">
        <v>26264.46</v>
      </c>
      <c r="I235" s="102">
        <v>28410.59</v>
      </c>
      <c r="J235" s="102">
        <v>0</v>
      </c>
      <c r="K235" s="102">
        <v>54675.05</v>
      </c>
      <c r="L235" s="102">
        <v>413.24</v>
      </c>
      <c r="M235" s="102">
        <v>0</v>
      </c>
      <c r="N235" s="102">
        <v>0</v>
      </c>
      <c r="O235" s="102">
        <v>0</v>
      </c>
      <c r="P235" s="102">
        <v>0</v>
      </c>
      <c r="Q235" s="102">
        <v>0</v>
      </c>
      <c r="R235" s="102">
        <v>0</v>
      </c>
      <c r="S235" s="102">
        <v>54675.05</v>
      </c>
      <c r="T235" s="102">
        <v>37871.730000000003</v>
      </c>
      <c r="U235" s="102">
        <v>224.09</v>
      </c>
      <c r="V235" s="102">
        <v>0</v>
      </c>
      <c r="W235" s="102">
        <v>0</v>
      </c>
      <c r="X235" s="102">
        <v>0</v>
      </c>
      <c r="Y235" s="102">
        <v>0</v>
      </c>
      <c r="Z235" s="102">
        <v>0</v>
      </c>
      <c r="AA235" s="102">
        <v>38095.82</v>
      </c>
      <c r="AB235" s="102">
        <v>0</v>
      </c>
      <c r="AC235" s="102">
        <v>0</v>
      </c>
      <c r="AD235" s="102">
        <v>0</v>
      </c>
      <c r="AE235" s="102">
        <v>0</v>
      </c>
      <c r="AF235" s="102">
        <v>0</v>
      </c>
      <c r="AG235" s="102">
        <v>0</v>
      </c>
      <c r="AH235" s="102">
        <v>0</v>
      </c>
      <c r="AI235" s="102">
        <v>0</v>
      </c>
      <c r="AJ235" s="102">
        <v>0</v>
      </c>
      <c r="AK235" s="102">
        <v>0</v>
      </c>
      <c r="AL235" s="102">
        <v>0</v>
      </c>
      <c r="AM235" s="102">
        <v>0</v>
      </c>
      <c r="AN235" s="102">
        <v>0</v>
      </c>
      <c r="AO235" s="102">
        <v>0</v>
      </c>
      <c r="AP235" s="102">
        <v>0</v>
      </c>
      <c r="AQ235" s="102">
        <v>0</v>
      </c>
      <c r="AR235" s="102">
        <v>0</v>
      </c>
      <c r="AS235" s="102">
        <v>0</v>
      </c>
      <c r="AT235" s="102">
        <v>0</v>
      </c>
      <c r="AU235" s="102">
        <f t="shared" si="3"/>
        <v>0</v>
      </c>
      <c r="AV235" s="102">
        <v>28823.83</v>
      </c>
      <c r="AW235" s="102">
        <v>38095.82</v>
      </c>
      <c r="AX235" s="103">
        <v>51</v>
      </c>
      <c r="AY235" s="103">
        <v>300</v>
      </c>
      <c r="AZ235" s="102">
        <v>248088.73499999999</v>
      </c>
      <c r="BA235" s="102">
        <v>68850</v>
      </c>
      <c r="BB235" s="104">
        <v>90</v>
      </c>
      <c r="BC235" s="104">
        <v>71.470653594771306</v>
      </c>
      <c r="BD235" s="104">
        <v>10.24</v>
      </c>
      <c r="BE235" s="104"/>
      <c r="BF235" s="100" t="s">
        <v>412</v>
      </c>
      <c r="BG235" s="97"/>
      <c r="BH235" s="100" t="s">
        <v>160</v>
      </c>
      <c r="BI235" s="100" t="s">
        <v>525</v>
      </c>
      <c r="BJ235" s="100" t="s">
        <v>526</v>
      </c>
      <c r="BK235" s="100" t="s">
        <v>416</v>
      </c>
      <c r="BL235" s="98" t="s">
        <v>11</v>
      </c>
      <c r="BM235" s="104">
        <v>434376.32298449997</v>
      </c>
      <c r="BN235" s="98" t="s">
        <v>339</v>
      </c>
      <c r="BO235" s="104"/>
      <c r="BP235" s="105">
        <v>37659</v>
      </c>
      <c r="BQ235" s="105">
        <v>46790</v>
      </c>
      <c r="BR235" s="104">
        <v>19059.82</v>
      </c>
      <c r="BS235" s="104">
        <v>59.21</v>
      </c>
      <c r="BT235" s="104">
        <v>45.42</v>
      </c>
    </row>
    <row r="236" spans="1:72" s="94" customFormat="1" ht="18.2" customHeight="1" x14ac:dyDescent="0.15">
      <c r="A236" s="106">
        <v>234</v>
      </c>
      <c r="B236" s="107" t="s">
        <v>337</v>
      </c>
      <c r="C236" s="107" t="s">
        <v>411</v>
      </c>
      <c r="D236" s="108">
        <v>45261</v>
      </c>
      <c r="E236" s="109" t="s">
        <v>272</v>
      </c>
      <c r="F236" s="110">
        <v>148</v>
      </c>
      <c r="G236" s="110">
        <v>147</v>
      </c>
      <c r="H236" s="111">
        <v>30241.57</v>
      </c>
      <c r="I236" s="111">
        <v>314778.7</v>
      </c>
      <c r="J236" s="111">
        <v>0</v>
      </c>
      <c r="K236" s="111">
        <v>345020.27</v>
      </c>
      <c r="L236" s="111">
        <v>3676.5</v>
      </c>
      <c r="M236" s="111">
        <v>0</v>
      </c>
      <c r="N236" s="111">
        <v>0</v>
      </c>
      <c r="O236" s="111">
        <v>0</v>
      </c>
      <c r="P236" s="111">
        <v>0</v>
      </c>
      <c r="Q236" s="111">
        <v>0</v>
      </c>
      <c r="R236" s="111">
        <v>0</v>
      </c>
      <c r="S236" s="111">
        <v>345020.27</v>
      </c>
      <c r="T236" s="111">
        <v>261809.08</v>
      </c>
      <c r="U236" s="111">
        <v>245.71</v>
      </c>
      <c r="V236" s="111">
        <v>0</v>
      </c>
      <c r="W236" s="111">
        <v>0</v>
      </c>
      <c r="X236" s="111">
        <v>0</v>
      </c>
      <c r="Y236" s="111">
        <v>0</v>
      </c>
      <c r="Z236" s="111">
        <v>0</v>
      </c>
      <c r="AA236" s="111">
        <v>262054.79</v>
      </c>
      <c r="AB236" s="111">
        <v>0</v>
      </c>
      <c r="AC236" s="111">
        <v>0</v>
      </c>
      <c r="AD236" s="111">
        <v>0</v>
      </c>
      <c r="AE236" s="111">
        <v>0</v>
      </c>
      <c r="AF236" s="111">
        <v>0</v>
      </c>
      <c r="AG236" s="111">
        <v>0</v>
      </c>
      <c r="AH236" s="111">
        <v>0</v>
      </c>
      <c r="AI236" s="111">
        <v>0</v>
      </c>
      <c r="AJ236" s="111">
        <v>0</v>
      </c>
      <c r="AK236" s="111">
        <v>0</v>
      </c>
      <c r="AL236" s="111">
        <v>0</v>
      </c>
      <c r="AM236" s="111">
        <v>0</v>
      </c>
      <c r="AN236" s="111">
        <v>0</v>
      </c>
      <c r="AO236" s="111">
        <v>0</v>
      </c>
      <c r="AP236" s="111">
        <v>0</v>
      </c>
      <c r="AQ236" s="111">
        <v>0</v>
      </c>
      <c r="AR236" s="111">
        <v>0</v>
      </c>
      <c r="AS236" s="111">
        <v>0</v>
      </c>
      <c r="AT236" s="111">
        <v>0</v>
      </c>
      <c r="AU236" s="111">
        <f t="shared" si="3"/>
        <v>0</v>
      </c>
      <c r="AV236" s="111">
        <v>318455.2</v>
      </c>
      <c r="AW236" s="111">
        <v>262054.79</v>
      </c>
      <c r="AX236" s="112">
        <v>6</v>
      </c>
      <c r="AY236" s="112">
        <v>240</v>
      </c>
      <c r="AZ236" s="111">
        <v>2494800</v>
      </c>
      <c r="BA236" s="111">
        <v>413509.43</v>
      </c>
      <c r="BB236" s="113">
        <v>56.51</v>
      </c>
      <c r="BC236" s="113">
        <v>47.150304305514901</v>
      </c>
      <c r="BD236" s="113">
        <v>9.75</v>
      </c>
      <c r="BE236" s="113"/>
      <c r="BF236" s="109" t="s">
        <v>412</v>
      </c>
      <c r="BG236" s="106"/>
      <c r="BH236" s="109" t="s">
        <v>478</v>
      </c>
      <c r="BI236" s="109" t="s">
        <v>666</v>
      </c>
      <c r="BJ236" s="109" t="s">
        <v>652</v>
      </c>
      <c r="BK236" s="109" t="s">
        <v>416</v>
      </c>
      <c r="BL236" s="107" t="s">
        <v>11</v>
      </c>
      <c r="BM236" s="113">
        <v>2741079.0888662999</v>
      </c>
      <c r="BN236" s="107" t="s">
        <v>339</v>
      </c>
      <c r="BO236" s="113"/>
      <c r="BP236" s="114">
        <v>38148</v>
      </c>
      <c r="BQ236" s="114">
        <v>45444</v>
      </c>
      <c r="BR236" s="113">
        <v>69453.240000000005</v>
      </c>
      <c r="BS236" s="113">
        <v>210.82</v>
      </c>
      <c r="BT236" s="113">
        <v>0</v>
      </c>
    </row>
    <row r="237" spans="1:72" s="94" customFormat="1" ht="18.2" customHeight="1" x14ac:dyDescent="0.15">
      <c r="A237" s="97">
        <v>235</v>
      </c>
      <c r="B237" s="98" t="s">
        <v>158</v>
      </c>
      <c r="C237" s="98" t="s">
        <v>411</v>
      </c>
      <c r="D237" s="99">
        <v>45261</v>
      </c>
      <c r="E237" s="100" t="s">
        <v>765</v>
      </c>
      <c r="F237" s="98" t="s">
        <v>498</v>
      </c>
      <c r="G237" s="101">
        <v>158</v>
      </c>
      <c r="H237" s="102">
        <v>1299.054785</v>
      </c>
      <c r="I237" s="102">
        <v>112222.395215</v>
      </c>
      <c r="J237" s="102">
        <v>68132.825215000004</v>
      </c>
      <c r="K237" s="102">
        <v>113521.45</v>
      </c>
      <c r="L237" s="102">
        <v>0</v>
      </c>
      <c r="M237" s="102">
        <v>0</v>
      </c>
      <c r="N237" s="102">
        <v>0</v>
      </c>
      <c r="O237" s="102">
        <v>112222.395215</v>
      </c>
      <c r="P237" s="102">
        <v>0</v>
      </c>
      <c r="Q237" s="102">
        <v>1299.05</v>
      </c>
      <c r="R237" s="102">
        <v>0</v>
      </c>
      <c r="S237" s="102">
        <v>0</v>
      </c>
      <c r="T237" s="102">
        <v>94696.744785000003</v>
      </c>
      <c r="U237" s="102">
        <v>0</v>
      </c>
      <c r="V237" s="102">
        <v>0</v>
      </c>
      <c r="W237" s="102">
        <v>94696.744785000003</v>
      </c>
      <c r="X237" s="102">
        <v>0</v>
      </c>
      <c r="Y237" s="102">
        <v>0</v>
      </c>
      <c r="Z237" s="102">
        <v>0</v>
      </c>
      <c r="AA237" s="102">
        <v>0</v>
      </c>
      <c r="AB237" s="102">
        <v>0</v>
      </c>
      <c r="AC237" s="102">
        <v>0</v>
      </c>
      <c r="AD237" s="102">
        <v>0</v>
      </c>
      <c r="AE237" s="102">
        <v>0</v>
      </c>
      <c r="AF237" s="102">
        <v>57.75</v>
      </c>
      <c r="AG237" s="102">
        <v>0</v>
      </c>
      <c r="AH237" s="102">
        <v>0</v>
      </c>
      <c r="AI237" s="102">
        <v>0</v>
      </c>
      <c r="AJ237" s="102">
        <v>29006.84</v>
      </c>
      <c r="AK237" s="102">
        <v>0</v>
      </c>
      <c r="AL237" s="102">
        <v>0</v>
      </c>
      <c r="AM237" s="102">
        <v>2809.72</v>
      </c>
      <c r="AN237" s="102">
        <v>0</v>
      </c>
      <c r="AO237" s="102">
        <v>25665.75</v>
      </c>
      <c r="AP237" s="102">
        <v>3409.31</v>
      </c>
      <c r="AQ237" s="102">
        <v>0</v>
      </c>
      <c r="AR237" s="102">
        <v>0</v>
      </c>
      <c r="AS237" s="102">
        <v>5755.7815350000001</v>
      </c>
      <c r="AT237" s="102">
        <v>155646.114784823</v>
      </c>
      <c r="AU237" s="102">
        <f t="shared" si="3"/>
        <v>39632.838465176988</v>
      </c>
      <c r="AV237" s="102">
        <v>0</v>
      </c>
      <c r="AW237" s="102">
        <v>0</v>
      </c>
      <c r="AX237" s="103">
        <v>0</v>
      </c>
      <c r="AY237" s="103">
        <v>240</v>
      </c>
      <c r="AZ237" s="102">
        <v>467549.48</v>
      </c>
      <c r="BA237" s="102">
        <v>132750</v>
      </c>
      <c r="BB237" s="104">
        <v>90</v>
      </c>
      <c r="BC237" s="104">
        <v>0</v>
      </c>
      <c r="BD237" s="104">
        <v>10.3</v>
      </c>
      <c r="BE237" s="104"/>
      <c r="BF237" s="100" t="s">
        <v>412</v>
      </c>
      <c r="BG237" s="97"/>
      <c r="BH237" s="100" t="s">
        <v>425</v>
      </c>
      <c r="BI237" s="100" t="s">
        <v>334</v>
      </c>
      <c r="BJ237" s="100" t="s">
        <v>512</v>
      </c>
      <c r="BK237" s="100" t="s">
        <v>139</v>
      </c>
      <c r="BL237" s="98" t="s">
        <v>11</v>
      </c>
      <c r="BM237" s="104">
        <v>0</v>
      </c>
      <c r="BN237" s="98" t="s">
        <v>339</v>
      </c>
      <c r="BO237" s="104"/>
      <c r="BP237" s="105">
        <v>37532</v>
      </c>
      <c r="BQ237" s="105">
        <v>44837</v>
      </c>
      <c r="BR237" s="104">
        <v>0</v>
      </c>
      <c r="BS237" s="104">
        <v>0</v>
      </c>
      <c r="BT237" s="104">
        <v>0</v>
      </c>
    </row>
    <row r="238" spans="1:72" s="94" customFormat="1" ht="18.2" customHeight="1" x14ac:dyDescent="0.15">
      <c r="A238" s="106">
        <v>236</v>
      </c>
      <c r="B238" s="107" t="s">
        <v>158</v>
      </c>
      <c r="C238" s="107" t="s">
        <v>411</v>
      </c>
      <c r="D238" s="108">
        <v>45261</v>
      </c>
      <c r="E238" s="109" t="s">
        <v>667</v>
      </c>
      <c r="F238" s="110">
        <v>0</v>
      </c>
      <c r="G238" s="110">
        <v>0</v>
      </c>
      <c r="H238" s="111">
        <v>42360.45</v>
      </c>
      <c r="I238" s="111">
        <v>0</v>
      </c>
      <c r="J238" s="111">
        <v>0</v>
      </c>
      <c r="K238" s="111">
        <v>42360.45</v>
      </c>
      <c r="L238" s="111">
        <v>405.76</v>
      </c>
      <c r="M238" s="111">
        <v>0</v>
      </c>
      <c r="N238" s="111">
        <v>0</v>
      </c>
      <c r="O238" s="111">
        <v>0</v>
      </c>
      <c r="P238" s="111">
        <v>405.76</v>
      </c>
      <c r="Q238" s="111">
        <v>0</v>
      </c>
      <c r="R238" s="111">
        <v>0</v>
      </c>
      <c r="S238" s="111">
        <v>41954.69</v>
      </c>
      <c r="T238" s="111">
        <v>0</v>
      </c>
      <c r="U238" s="111">
        <v>363.59</v>
      </c>
      <c r="V238" s="111">
        <v>0</v>
      </c>
      <c r="W238" s="111">
        <v>0</v>
      </c>
      <c r="X238" s="111">
        <v>363.59</v>
      </c>
      <c r="Y238" s="111">
        <v>0</v>
      </c>
      <c r="Z238" s="111">
        <v>0</v>
      </c>
      <c r="AA238" s="111">
        <v>0</v>
      </c>
      <c r="AB238" s="111">
        <v>197.01</v>
      </c>
      <c r="AC238" s="111">
        <v>0</v>
      </c>
      <c r="AD238" s="111">
        <v>0</v>
      </c>
      <c r="AE238" s="111">
        <v>0</v>
      </c>
      <c r="AF238" s="111">
        <v>0</v>
      </c>
      <c r="AG238" s="111">
        <v>0</v>
      </c>
      <c r="AH238" s="111">
        <v>108.04</v>
      </c>
      <c r="AI238" s="111">
        <v>16.03</v>
      </c>
      <c r="AJ238" s="111">
        <v>0</v>
      </c>
      <c r="AK238" s="111">
        <v>0</v>
      </c>
      <c r="AL238" s="111">
        <v>0</v>
      </c>
      <c r="AM238" s="111">
        <v>0</v>
      </c>
      <c r="AN238" s="111">
        <v>0</v>
      </c>
      <c r="AO238" s="111">
        <v>0</v>
      </c>
      <c r="AP238" s="111">
        <v>0</v>
      </c>
      <c r="AQ238" s="111">
        <v>1446.7560000000001</v>
      </c>
      <c r="AR238" s="111">
        <v>0</v>
      </c>
      <c r="AS238" s="111">
        <v>0</v>
      </c>
      <c r="AT238" s="111">
        <v>0</v>
      </c>
      <c r="AU238" s="111">
        <f t="shared" si="3"/>
        <v>2537.1860000000006</v>
      </c>
      <c r="AV238" s="111">
        <v>0</v>
      </c>
      <c r="AW238" s="111">
        <v>0</v>
      </c>
      <c r="AX238" s="112">
        <v>107</v>
      </c>
      <c r="AY238" s="112">
        <v>360</v>
      </c>
      <c r="AZ238" s="111">
        <v>301133.57</v>
      </c>
      <c r="BA238" s="111">
        <v>85500</v>
      </c>
      <c r="BB238" s="113">
        <v>90</v>
      </c>
      <c r="BC238" s="113">
        <v>44.162831578947397</v>
      </c>
      <c r="BD238" s="113">
        <v>10.3</v>
      </c>
      <c r="BE238" s="113"/>
      <c r="BF238" s="109" t="s">
        <v>412</v>
      </c>
      <c r="BG238" s="106"/>
      <c r="BH238" s="109" t="s">
        <v>425</v>
      </c>
      <c r="BI238" s="109" t="s">
        <v>334</v>
      </c>
      <c r="BJ238" s="109" t="s">
        <v>512</v>
      </c>
      <c r="BK238" s="109" t="s">
        <v>139</v>
      </c>
      <c r="BL238" s="107" t="s">
        <v>11</v>
      </c>
      <c r="BM238" s="113">
        <v>333317.00609610003</v>
      </c>
      <c r="BN238" s="107" t="s">
        <v>339</v>
      </c>
      <c r="BO238" s="113"/>
      <c r="BP238" s="114">
        <v>37532</v>
      </c>
      <c r="BQ238" s="114">
        <v>48490</v>
      </c>
      <c r="BR238" s="113">
        <v>0</v>
      </c>
      <c r="BS238" s="113">
        <v>197.01</v>
      </c>
      <c r="BT238" s="113">
        <v>0</v>
      </c>
    </row>
    <row r="239" spans="1:72" s="94" customFormat="1" ht="18.2" customHeight="1" x14ac:dyDescent="0.15">
      <c r="A239" s="97">
        <v>237</v>
      </c>
      <c r="B239" s="98" t="s">
        <v>158</v>
      </c>
      <c r="C239" s="98" t="s">
        <v>411</v>
      </c>
      <c r="D239" s="99">
        <v>45261</v>
      </c>
      <c r="E239" s="100" t="s">
        <v>273</v>
      </c>
      <c r="F239" s="101">
        <v>76</v>
      </c>
      <c r="G239" s="101">
        <v>75</v>
      </c>
      <c r="H239" s="102">
        <v>45080.83</v>
      </c>
      <c r="I239" s="102">
        <v>17992.7</v>
      </c>
      <c r="J239" s="102">
        <v>0</v>
      </c>
      <c r="K239" s="102">
        <v>63073.53</v>
      </c>
      <c r="L239" s="102">
        <v>321.49</v>
      </c>
      <c r="M239" s="102">
        <v>0</v>
      </c>
      <c r="N239" s="102">
        <v>0</v>
      </c>
      <c r="O239" s="102">
        <v>0</v>
      </c>
      <c r="P239" s="102">
        <v>0</v>
      </c>
      <c r="Q239" s="102">
        <v>0</v>
      </c>
      <c r="R239" s="102">
        <v>0</v>
      </c>
      <c r="S239" s="102">
        <v>63073.53</v>
      </c>
      <c r="T239" s="102">
        <v>35059.839999999997</v>
      </c>
      <c r="U239" s="102">
        <v>379.41</v>
      </c>
      <c r="V239" s="102">
        <v>0</v>
      </c>
      <c r="W239" s="102">
        <v>0</v>
      </c>
      <c r="X239" s="102">
        <v>0</v>
      </c>
      <c r="Y239" s="102">
        <v>0</v>
      </c>
      <c r="Z239" s="102">
        <v>0</v>
      </c>
      <c r="AA239" s="102">
        <v>35439.25</v>
      </c>
      <c r="AB239" s="102">
        <v>0</v>
      </c>
      <c r="AC239" s="102">
        <v>0</v>
      </c>
      <c r="AD239" s="102">
        <v>0</v>
      </c>
      <c r="AE239" s="102">
        <v>0</v>
      </c>
      <c r="AF239" s="102">
        <v>0</v>
      </c>
      <c r="AG239" s="102">
        <v>0</v>
      </c>
      <c r="AH239" s="102">
        <v>0</v>
      </c>
      <c r="AI239" s="102">
        <v>0</v>
      </c>
      <c r="AJ239" s="102">
        <v>0</v>
      </c>
      <c r="AK239" s="102">
        <v>0</v>
      </c>
      <c r="AL239" s="102">
        <v>0</v>
      </c>
      <c r="AM239" s="102">
        <v>0</v>
      </c>
      <c r="AN239" s="102">
        <v>0</v>
      </c>
      <c r="AO239" s="102">
        <v>0</v>
      </c>
      <c r="AP239" s="102">
        <v>0</v>
      </c>
      <c r="AQ239" s="102">
        <v>0</v>
      </c>
      <c r="AR239" s="102">
        <v>0</v>
      </c>
      <c r="AS239" s="102">
        <v>0</v>
      </c>
      <c r="AT239" s="102">
        <v>0</v>
      </c>
      <c r="AU239" s="102">
        <f t="shared" si="3"/>
        <v>0</v>
      </c>
      <c r="AV239" s="102">
        <v>18314.189999999999</v>
      </c>
      <c r="AW239" s="102">
        <v>35439.25</v>
      </c>
      <c r="AX239" s="103">
        <v>93</v>
      </c>
      <c r="AY239" s="103">
        <v>360</v>
      </c>
      <c r="AZ239" s="102">
        <v>262546.24</v>
      </c>
      <c r="BA239" s="102">
        <v>79200</v>
      </c>
      <c r="BB239" s="104">
        <v>90</v>
      </c>
      <c r="BC239" s="104">
        <v>71.674465909090898</v>
      </c>
      <c r="BD239" s="104">
        <v>10.1</v>
      </c>
      <c r="BE239" s="104"/>
      <c r="BF239" s="100" t="s">
        <v>412</v>
      </c>
      <c r="BG239" s="97"/>
      <c r="BH239" s="100" t="s">
        <v>425</v>
      </c>
      <c r="BI239" s="100" t="s">
        <v>334</v>
      </c>
      <c r="BJ239" s="100" t="s">
        <v>668</v>
      </c>
      <c r="BK239" s="100" t="s">
        <v>416</v>
      </c>
      <c r="BL239" s="98" t="s">
        <v>11</v>
      </c>
      <c r="BM239" s="104">
        <v>501099.6430557</v>
      </c>
      <c r="BN239" s="98" t="s">
        <v>339</v>
      </c>
      <c r="BO239" s="104"/>
      <c r="BP239" s="105">
        <v>37109</v>
      </c>
      <c r="BQ239" s="105">
        <v>48066</v>
      </c>
      <c r="BR239" s="104">
        <v>21270.31</v>
      </c>
      <c r="BS239" s="104">
        <v>105.78</v>
      </c>
      <c r="BT239" s="104">
        <v>45.63</v>
      </c>
    </row>
    <row r="240" spans="1:72" s="94" customFormat="1" ht="18.2" customHeight="1" x14ac:dyDescent="0.15">
      <c r="A240" s="106">
        <v>238</v>
      </c>
      <c r="B240" s="107" t="s">
        <v>158</v>
      </c>
      <c r="C240" s="107" t="s">
        <v>411</v>
      </c>
      <c r="D240" s="108">
        <v>45261</v>
      </c>
      <c r="E240" s="109" t="s">
        <v>274</v>
      </c>
      <c r="F240" s="110">
        <v>147</v>
      </c>
      <c r="G240" s="110">
        <v>147</v>
      </c>
      <c r="H240" s="111">
        <v>0</v>
      </c>
      <c r="I240" s="111">
        <v>109304.94</v>
      </c>
      <c r="J240" s="111">
        <v>0</v>
      </c>
      <c r="K240" s="111">
        <v>109304.94</v>
      </c>
      <c r="L240" s="111">
        <v>0</v>
      </c>
      <c r="M240" s="111">
        <v>0</v>
      </c>
      <c r="N240" s="111">
        <v>0</v>
      </c>
      <c r="O240" s="111">
        <v>0</v>
      </c>
      <c r="P240" s="111">
        <v>0</v>
      </c>
      <c r="Q240" s="111">
        <v>0</v>
      </c>
      <c r="R240" s="111">
        <v>0</v>
      </c>
      <c r="S240" s="111">
        <v>109304.94</v>
      </c>
      <c r="T240" s="111">
        <v>84097.52</v>
      </c>
      <c r="U240" s="111">
        <v>0</v>
      </c>
      <c r="V240" s="111">
        <v>0</v>
      </c>
      <c r="W240" s="111">
        <v>0</v>
      </c>
      <c r="X240" s="111">
        <v>0</v>
      </c>
      <c r="Y240" s="111">
        <v>0</v>
      </c>
      <c r="Z240" s="111">
        <v>0</v>
      </c>
      <c r="AA240" s="111">
        <v>84097.52</v>
      </c>
      <c r="AB240" s="111">
        <v>0</v>
      </c>
      <c r="AC240" s="111">
        <v>0</v>
      </c>
      <c r="AD240" s="111">
        <v>0</v>
      </c>
      <c r="AE240" s="111">
        <v>0</v>
      </c>
      <c r="AF240" s="111">
        <v>0</v>
      </c>
      <c r="AG240" s="111">
        <v>0</v>
      </c>
      <c r="AH240" s="111">
        <v>0</v>
      </c>
      <c r="AI240" s="111">
        <v>0</v>
      </c>
      <c r="AJ240" s="111">
        <v>0</v>
      </c>
      <c r="AK240" s="111">
        <v>0</v>
      </c>
      <c r="AL240" s="111">
        <v>0</v>
      </c>
      <c r="AM240" s="111">
        <v>0</v>
      </c>
      <c r="AN240" s="111">
        <v>0</v>
      </c>
      <c r="AO240" s="111">
        <v>0</v>
      </c>
      <c r="AP240" s="111">
        <v>0</v>
      </c>
      <c r="AQ240" s="111">
        <v>0</v>
      </c>
      <c r="AR240" s="111">
        <v>0</v>
      </c>
      <c r="AS240" s="111">
        <v>0</v>
      </c>
      <c r="AT240" s="111">
        <v>0</v>
      </c>
      <c r="AU240" s="111">
        <f t="shared" si="3"/>
        <v>0</v>
      </c>
      <c r="AV240" s="111">
        <v>109304.94</v>
      </c>
      <c r="AW240" s="111">
        <v>84097.52</v>
      </c>
      <c r="AX240" s="112">
        <v>0</v>
      </c>
      <c r="AY240" s="112">
        <v>240</v>
      </c>
      <c r="AZ240" s="111">
        <v>470465.26</v>
      </c>
      <c r="BA240" s="111">
        <v>132750</v>
      </c>
      <c r="BB240" s="113">
        <v>90</v>
      </c>
      <c r="BC240" s="113">
        <v>74.105044067796598</v>
      </c>
      <c r="BD240" s="113">
        <v>10.3</v>
      </c>
      <c r="BE240" s="113"/>
      <c r="BF240" s="109" t="s">
        <v>412</v>
      </c>
      <c r="BG240" s="106"/>
      <c r="BH240" s="109" t="s">
        <v>425</v>
      </c>
      <c r="BI240" s="109" t="s">
        <v>334</v>
      </c>
      <c r="BJ240" s="109" t="s">
        <v>512</v>
      </c>
      <c r="BK240" s="109" t="s">
        <v>416</v>
      </c>
      <c r="BL240" s="107" t="s">
        <v>11</v>
      </c>
      <c r="BM240" s="113">
        <v>868393.86376860004</v>
      </c>
      <c r="BN240" s="107" t="s">
        <v>339</v>
      </c>
      <c r="BO240" s="113"/>
      <c r="BP240" s="114">
        <v>37568</v>
      </c>
      <c r="BQ240" s="114">
        <v>44873</v>
      </c>
      <c r="BR240" s="113">
        <v>60561.08</v>
      </c>
      <c r="BS240" s="113">
        <v>0</v>
      </c>
      <c r="BT240" s="113">
        <v>51.62</v>
      </c>
    </row>
    <row r="241" spans="1:72" s="94" customFormat="1" ht="18.2" customHeight="1" x14ac:dyDescent="0.15">
      <c r="A241" s="97">
        <v>239</v>
      </c>
      <c r="B241" s="98" t="s">
        <v>158</v>
      </c>
      <c r="C241" s="98" t="s">
        <v>411</v>
      </c>
      <c r="D241" s="99">
        <v>45261</v>
      </c>
      <c r="E241" s="100" t="s">
        <v>669</v>
      </c>
      <c r="F241" s="101">
        <v>1</v>
      </c>
      <c r="G241" s="101">
        <v>1</v>
      </c>
      <c r="H241" s="102">
        <v>37570.22</v>
      </c>
      <c r="I241" s="102">
        <v>440.82</v>
      </c>
      <c r="J241" s="102">
        <v>0</v>
      </c>
      <c r="K241" s="102">
        <v>38011.040000000001</v>
      </c>
      <c r="L241" s="102">
        <v>224.18</v>
      </c>
      <c r="M241" s="102">
        <v>0</v>
      </c>
      <c r="N241" s="102">
        <v>0</v>
      </c>
      <c r="O241" s="102">
        <v>220.38</v>
      </c>
      <c r="P241" s="102">
        <v>0</v>
      </c>
      <c r="Q241" s="102">
        <v>0</v>
      </c>
      <c r="R241" s="102">
        <v>0</v>
      </c>
      <c r="S241" s="102">
        <v>37790.660000000003</v>
      </c>
      <c r="T241" s="102">
        <v>650.63</v>
      </c>
      <c r="U241" s="102">
        <v>322.45999999999998</v>
      </c>
      <c r="V241" s="102">
        <v>0</v>
      </c>
      <c r="W241" s="102">
        <v>326.26</v>
      </c>
      <c r="X241" s="102">
        <v>0</v>
      </c>
      <c r="Y241" s="102">
        <v>0</v>
      </c>
      <c r="Z241" s="102">
        <v>0</v>
      </c>
      <c r="AA241" s="102">
        <v>646.83000000000004</v>
      </c>
      <c r="AB241" s="102">
        <v>0</v>
      </c>
      <c r="AC241" s="102">
        <v>0</v>
      </c>
      <c r="AD241" s="102">
        <v>0</v>
      </c>
      <c r="AE241" s="102">
        <v>0</v>
      </c>
      <c r="AF241" s="102">
        <v>0</v>
      </c>
      <c r="AG241" s="102">
        <v>0</v>
      </c>
      <c r="AH241" s="102">
        <v>0</v>
      </c>
      <c r="AI241" s="102">
        <v>0</v>
      </c>
      <c r="AJ241" s="102">
        <v>120.37</v>
      </c>
      <c r="AK241" s="102">
        <v>0</v>
      </c>
      <c r="AL241" s="102">
        <v>0</v>
      </c>
      <c r="AM241" s="102">
        <v>44.56</v>
      </c>
      <c r="AN241" s="102">
        <v>0</v>
      </c>
      <c r="AO241" s="102">
        <v>15.32</v>
      </c>
      <c r="AP241" s="102">
        <v>11.51</v>
      </c>
      <c r="AQ241" s="102">
        <v>0</v>
      </c>
      <c r="AR241" s="102">
        <v>0</v>
      </c>
      <c r="AS241" s="102">
        <v>5.0350000000000004E-3</v>
      </c>
      <c r="AT241" s="102">
        <v>0</v>
      </c>
      <c r="AU241" s="102">
        <f t="shared" si="3"/>
        <v>738.39496499999996</v>
      </c>
      <c r="AV241" s="102">
        <v>444.62</v>
      </c>
      <c r="AW241" s="102">
        <v>646.83000000000004</v>
      </c>
      <c r="AX241" s="103">
        <v>109</v>
      </c>
      <c r="AY241" s="103">
        <v>360</v>
      </c>
      <c r="AZ241" s="102">
        <v>215451.22500000001</v>
      </c>
      <c r="BA241" s="102">
        <v>60750</v>
      </c>
      <c r="BB241" s="104">
        <v>90</v>
      </c>
      <c r="BC241" s="104">
        <v>55.986162962963</v>
      </c>
      <c r="BD241" s="104">
        <v>10.3</v>
      </c>
      <c r="BE241" s="104"/>
      <c r="BF241" s="100" t="s">
        <v>412</v>
      </c>
      <c r="BG241" s="97"/>
      <c r="BH241" s="100" t="s">
        <v>160</v>
      </c>
      <c r="BI241" s="100" t="s">
        <v>529</v>
      </c>
      <c r="BJ241" s="100" t="s">
        <v>530</v>
      </c>
      <c r="BK241" s="100" t="s">
        <v>434</v>
      </c>
      <c r="BL241" s="98" t="s">
        <v>11</v>
      </c>
      <c r="BM241" s="104">
        <v>300235.07859539997</v>
      </c>
      <c r="BN241" s="98" t="s">
        <v>339</v>
      </c>
      <c r="BO241" s="104"/>
      <c r="BP241" s="105">
        <v>37574</v>
      </c>
      <c r="BQ241" s="105">
        <v>48532</v>
      </c>
      <c r="BR241" s="104">
        <v>417.25</v>
      </c>
      <c r="BS241" s="104">
        <v>134.38</v>
      </c>
      <c r="BT241" s="104">
        <v>44.56</v>
      </c>
    </row>
    <row r="242" spans="1:72" s="94" customFormat="1" ht="18.2" customHeight="1" x14ac:dyDescent="0.15">
      <c r="A242" s="106">
        <v>240</v>
      </c>
      <c r="B242" s="107" t="s">
        <v>158</v>
      </c>
      <c r="C242" s="107" t="s">
        <v>411</v>
      </c>
      <c r="D242" s="108">
        <v>45261</v>
      </c>
      <c r="E242" s="109" t="s">
        <v>275</v>
      </c>
      <c r="F242" s="110">
        <v>201</v>
      </c>
      <c r="G242" s="110">
        <v>200</v>
      </c>
      <c r="H242" s="111">
        <v>38817.480000000003</v>
      </c>
      <c r="I242" s="111">
        <v>20405.87</v>
      </c>
      <c r="J242" s="111">
        <v>0</v>
      </c>
      <c r="K242" s="111">
        <v>59223.35</v>
      </c>
      <c r="L242" s="111">
        <v>213.47</v>
      </c>
      <c r="M242" s="111">
        <v>0</v>
      </c>
      <c r="N242" s="111">
        <v>0</v>
      </c>
      <c r="O242" s="111">
        <v>0</v>
      </c>
      <c r="P242" s="111">
        <v>0</v>
      </c>
      <c r="Q242" s="111">
        <v>0</v>
      </c>
      <c r="R242" s="111">
        <v>0</v>
      </c>
      <c r="S242" s="111">
        <v>59223.35</v>
      </c>
      <c r="T242" s="111">
        <v>89468.78</v>
      </c>
      <c r="U242" s="111">
        <v>333.17</v>
      </c>
      <c r="V242" s="111">
        <v>0</v>
      </c>
      <c r="W242" s="111">
        <v>0</v>
      </c>
      <c r="X242" s="111">
        <v>0</v>
      </c>
      <c r="Y242" s="111">
        <v>0</v>
      </c>
      <c r="Z242" s="111">
        <v>0</v>
      </c>
      <c r="AA242" s="111">
        <v>89801.95</v>
      </c>
      <c r="AB242" s="111">
        <v>0</v>
      </c>
      <c r="AC242" s="111">
        <v>0</v>
      </c>
      <c r="AD242" s="111">
        <v>0</v>
      </c>
      <c r="AE242" s="111">
        <v>0</v>
      </c>
      <c r="AF242" s="111">
        <v>0</v>
      </c>
      <c r="AG242" s="111">
        <v>0</v>
      </c>
      <c r="AH242" s="111">
        <v>0</v>
      </c>
      <c r="AI242" s="111">
        <v>0</v>
      </c>
      <c r="AJ242" s="111">
        <v>0</v>
      </c>
      <c r="AK242" s="111">
        <v>0</v>
      </c>
      <c r="AL242" s="111">
        <v>0</v>
      </c>
      <c r="AM242" s="111">
        <v>0</v>
      </c>
      <c r="AN242" s="111">
        <v>0</v>
      </c>
      <c r="AO242" s="111">
        <v>0</v>
      </c>
      <c r="AP242" s="111">
        <v>0</v>
      </c>
      <c r="AQ242" s="111">
        <v>0</v>
      </c>
      <c r="AR242" s="111">
        <v>0</v>
      </c>
      <c r="AS242" s="111">
        <v>0</v>
      </c>
      <c r="AT242" s="111">
        <v>0</v>
      </c>
      <c r="AU242" s="111">
        <f t="shared" si="3"/>
        <v>0</v>
      </c>
      <c r="AV242" s="111">
        <v>20619.34</v>
      </c>
      <c r="AW242" s="111">
        <v>89801.95</v>
      </c>
      <c r="AX242" s="112">
        <v>111</v>
      </c>
      <c r="AY242" s="112">
        <v>360</v>
      </c>
      <c r="AZ242" s="111">
        <v>218261.92499999999</v>
      </c>
      <c r="BA242" s="111">
        <v>60750</v>
      </c>
      <c r="BB242" s="113">
        <v>90</v>
      </c>
      <c r="BC242" s="113">
        <v>87.738296296296298</v>
      </c>
      <c r="BD242" s="113">
        <v>10.3</v>
      </c>
      <c r="BE242" s="113"/>
      <c r="BF242" s="109" t="s">
        <v>412</v>
      </c>
      <c r="BG242" s="106"/>
      <c r="BH242" s="109" t="s">
        <v>160</v>
      </c>
      <c r="BI242" s="109" t="s">
        <v>529</v>
      </c>
      <c r="BJ242" s="109" t="s">
        <v>530</v>
      </c>
      <c r="BK242" s="109" t="s">
        <v>416</v>
      </c>
      <c r="BL242" s="107" t="s">
        <v>11</v>
      </c>
      <c r="BM242" s="113">
        <v>470511.15651150001</v>
      </c>
      <c r="BN242" s="107" t="s">
        <v>339</v>
      </c>
      <c r="BO242" s="113"/>
      <c r="BP242" s="114">
        <v>37642</v>
      </c>
      <c r="BQ242" s="114">
        <v>48600</v>
      </c>
      <c r="BR242" s="113">
        <v>48369.86</v>
      </c>
      <c r="BS242" s="113">
        <v>134.38</v>
      </c>
      <c r="BT242" s="113">
        <v>45.55</v>
      </c>
    </row>
    <row r="243" spans="1:72" s="94" customFormat="1" ht="18.2" customHeight="1" x14ac:dyDescent="0.15">
      <c r="A243" s="97">
        <v>241</v>
      </c>
      <c r="B243" s="98" t="s">
        <v>158</v>
      </c>
      <c r="C243" s="98" t="s">
        <v>411</v>
      </c>
      <c r="D243" s="99">
        <v>45261</v>
      </c>
      <c r="E243" s="100" t="s">
        <v>133</v>
      </c>
      <c r="F243" s="101">
        <v>174</v>
      </c>
      <c r="G243" s="101">
        <v>173</v>
      </c>
      <c r="H243" s="102">
        <v>81575.09</v>
      </c>
      <c r="I243" s="102">
        <v>42213.59</v>
      </c>
      <c r="J243" s="102">
        <v>0</v>
      </c>
      <c r="K243" s="102">
        <v>123788.68</v>
      </c>
      <c r="L243" s="102">
        <v>468.19</v>
      </c>
      <c r="M243" s="102">
        <v>0</v>
      </c>
      <c r="N243" s="102">
        <v>0</v>
      </c>
      <c r="O243" s="102">
        <v>0</v>
      </c>
      <c r="P243" s="102">
        <v>0</v>
      </c>
      <c r="Q243" s="102">
        <v>0</v>
      </c>
      <c r="R243" s="102">
        <v>0</v>
      </c>
      <c r="S243" s="102">
        <v>123788.68</v>
      </c>
      <c r="T243" s="102">
        <v>160856.41</v>
      </c>
      <c r="U243" s="102">
        <v>700.15</v>
      </c>
      <c r="V243" s="102">
        <v>0</v>
      </c>
      <c r="W243" s="102">
        <v>0</v>
      </c>
      <c r="X243" s="102">
        <v>0</v>
      </c>
      <c r="Y243" s="102">
        <v>0</v>
      </c>
      <c r="Z243" s="102">
        <v>0</v>
      </c>
      <c r="AA243" s="102">
        <v>161556.56</v>
      </c>
      <c r="AB243" s="102">
        <v>0</v>
      </c>
      <c r="AC243" s="102">
        <v>0</v>
      </c>
      <c r="AD243" s="102">
        <v>0</v>
      </c>
      <c r="AE243" s="102">
        <v>0</v>
      </c>
      <c r="AF243" s="102">
        <v>0</v>
      </c>
      <c r="AG243" s="102">
        <v>0</v>
      </c>
      <c r="AH243" s="102">
        <v>0</v>
      </c>
      <c r="AI243" s="102">
        <v>0</v>
      </c>
      <c r="AJ243" s="102">
        <v>0</v>
      </c>
      <c r="AK243" s="102">
        <v>0</v>
      </c>
      <c r="AL243" s="102">
        <v>0</v>
      </c>
      <c r="AM243" s="102">
        <v>0</v>
      </c>
      <c r="AN243" s="102">
        <v>0</v>
      </c>
      <c r="AO243" s="102">
        <v>0</v>
      </c>
      <c r="AP243" s="102">
        <v>0</v>
      </c>
      <c r="AQ243" s="102">
        <v>0</v>
      </c>
      <c r="AR243" s="102">
        <v>0</v>
      </c>
      <c r="AS243" s="102">
        <v>0</v>
      </c>
      <c r="AT243" s="102">
        <v>0</v>
      </c>
      <c r="AU243" s="102">
        <f t="shared" si="3"/>
        <v>0</v>
      </c>
      <c r="AV243" s="102">
        <v>42681.78</v>
      </c>
      <c r="AW243" s="102">
        <v>161556.56</v>
      </c>
      <c r="AX243" s="103">
        <v>107</v>
      </c>
      <c r="AY243" s="103">
        <v>360</v>
      </c>
      <c r="AZ243" s="102">
        <v>460379.82390000002</v>
      </c>
      <c r="BA243" s="102">
        <v>129841.88</v>
      </c>
      <c r="BB243" s="104">
        <v>90</v>
      </c>
      <c r="BC243" s="104">
        <v>85.804219717089694</v>
      </c>
      <c r="BD243" s="104">
        <v>10.3</v>
      </c>
      <c r="BE243" s="104"/>
      <c r="BF243" s="100" t="s">
        <v>412</v>
      </c>
      <c r="BG243" s="97"/>
      <c r="BH243" s="100" t="s">
        <v>435</v>
      </c>
      <c r="BI243" s="100" t="s">
        <v>436</v>
      </c>
      <c r="BJ243" s="100" t="s">
        <v>670</v>
      </c>
      <c r="BK243" s="100" t="s">
        <v>416</v>
      </c>
      <c r="BL243" s="98" t="s">
        <v>11</v>
      </c>
      <c r="BM243" s="104">
        <v>983462.68810919998</v>
      </c>
      <c r="BN243" s="98" t="s">
        <v>339</v>
      </c>
      <c r="BO243" s="104"/>
      <c r="BP243" s="105">
        <v>37559</v>
      </c>
      <c r="BQ243" s="105">
        <v>48517</v>
      </c>
      <c r="BR243" s="104">
        <v>67010</v>
      </c>
      <c r="BS243" s="104">
        <v>188.74</v>
      </c>
      <c r="BT243" s="104">
        <v>44.68</v>
      </c>
    </row>
    <row r="244" spans="1:72" s="94" customFormat="1" ht="18.2" customHeight="1" x14ac:dyDescent="0.15">
      <c r="A244" s="106">
        <v>242</v>
      </c>
      <c r="B244" s="107" t="s">
        <v>158</v>
      </c>
      <c r="C244" s="107" t="s">
        <v>411</v>
      </c>
      <c r="D244" s="108">
        <v>45261</v>
      </c>
      <c r="E244" s="109" t="s">
        <v>276</v>
      </c>
      <c r="F244" s="110">
        <v>26</v>
      </c>
      <c r="G244" s="110">
        <v>25</v>
      </c>
      <c r="H244" s="111">
        <v>46436.62</v>
      </c>
      <c r="I244" s="111">
        <v>9245.5</v>
      </c>
      <c r="J244" s="111">
        <v>0</v>
      </c>
      <c r="K244" s="111">
        <v>55682.12</v>
      </c>
      <c r="L244" s="111">
        <v>397.98</v>
      </c>
      <c r="M244" s="111">
        <v>0</v>
      </c>
      <c r="N244" s="111">
        <v>0</v>
      </c>
      <c r="O244" s="111">
        <v>0</v>
      </c>
      <c r="P244" s="111">
        <v>0</v>
      </c>
      <c r="Q244" s="111">
        <v>0</v>
      </c>
      <c r="R244" s="111">
        <v>0</v>
      </c>
      <c r="S244" s="111">
        <v>55682.12</v>
      </c>
      <c r="T244" s="111">
        <v>11363.66</v>
      </c>
      <c r="U244" s="111">
        <v>394.68</v>
      </c>
      <c r="V244" s="111">
        <v>0</v>
      </c>
      <c r="W244" s="111">
        <v>0</v>
      </c>
      <c r="X244" s="111">
        <v>0</v>
      </c>
      <c r="Y244" s="111">
        <v>0</v>
      </c>
      <c r="Z244" s="111">
        <v>0</v>
      </c>
      <c r="AA244" s="111">
        <v>11758.34</v>
      </c>
      <c r="AB244" s="111">
        <v>0</v>
      </c>
      <c r="AC244" s="111">
        <v>0</v>
      </c>
      <c r="AD244" s="111">
        <v>0</v>
      </c>
      <c r="AE244" s="111">
        <v>0</v>
      </c>
      <c r="AF244" s="111">
        <v>0</v>
      </c>
      <c r="AG244" s="111">
        <v>0</v>
      </c>
      <c r="AH244" s="111">
        <v>0</v>
      </c>
      <c r="AI244" s="111">
        <v>0</v>
      </c>
      <c r="AJ244" s="111">
        <v>0</v>
      </c>
      <c r="AK244" s="111">
        <v>0</v>
      </c>
      <c r="AL244" s="111">
        <v>0</v>
      </c>
      <c r="AM244" s="111">
        <v>0</v>
      </c>
      <c r="AN244" s="111">
        <v>0</v>
      </c>
      <c r="AO244" s="111">
        <v>0</v>
      </c>
      <c r="AP244" s="111">
        <v>0</v>
      </c>
      <c r="AQ244" s="111">
        <v>0</v>
      </c>
      <c r="AR244" s="111">
        <v>0</v>
      </c>
      <c r="AS244" s="111">
        <v>0</v>
      </c>
      <c r="AT244" s="111">
        <v>0</v>
      </c>
      <c r="AU244" s="111">
        <f t="shared" si="3"/>
        <v>0</v>
      </c>
      <c r="AV244" s="111">
        <v>9643.48</v>
      </c>
      <c r="AW244" s="111">
        <v>11758.34</v>
      </c>
      <c r="AX244" s="112">
        <v>86</v>
      </c>
      <c r="AY244" s="112">
        <v>360</v>
      </c>
      <c r="AZ244" s="111">
        <v>307098.85249999998</v>
      </c>
      <c r="BA244" s="111">
        <v>88825</v>
      </c>
      <c r="BB244" s="113">
        <v>85</v>
      </c>
      <c r="BC244" s="113">
        <v>53.284325358851703</v>
      </c>
      <c r="BD244" s="113">
        <v>10.199999999999999</v>
      </c>
      <c r="BE244" s="113"/>
      <c r="BF244" s="109" t="s">
        <v>412</v>
      </c>
      <c r="BG244" s="106"/>
      <c r="BH244" s="109" t="s">
        <v>162</v>
      </c>
      <c r="BI244" s="109" t="s">
        <v>671</v>
      </c>
      <c r="BJ244" s="109" t="s">
        <v>672</v>
      </c>
      <c r="BK244" s="109" t="s">
        <v>416</v>
      </c>
      <c r="BL244" s="107" t="s">
        <v>11</v>
      </c>
      <c r="BM244" s="113">
        <v>442377.1819428</v>
      </c>
      <c r="BN244" s="107" t="s">
        <v>339</v>
      </c>
      <c r="BO244" s="113"/>
      <c r="BP244" s="114">
        <v>36921</v>
      </c>
      <c r="BQ244" s="114">
        <v>47878</v>
      </c>
      <c r="BR244" s="113">
        <v>9014.7900000000009</v>
      </c>
      <c r="BS244" s="113">
        <v>124.94</v>
      </c>
      <c r="BT244" s="113">
        <v>46.33</v>
      </c>
    </row>
    <row r="245" spans="1:72" s="94" customFormat="1" ht="18.2" customHeight="1" x14ac:dyDescent="0.15">
      <c r="A245" s="97">
        <v>243</v>
      </c>
      <c r="B245" s="98" t="s">
        <v>158</v>
      </c>
      <c r="C245" s="98" t="s">
        <v>411</v>
      </c>
      <c r="D245" s="99">
        <v>45261</v>
      </c>
      <c r="E245" s="100" t="s">
        <v>277</v>
      </c>
      <c r="F245" s="101">
        <v>22</v>
      </c>
      <c r="G245" s="101">
        <v>21</v>
      </c>
      <c r="H245" s="102">
        <v>34528.54</v>
      </c>
      <c r="I245" s="102">
        <v>3963.25</v>
      </c>
      <c r="J245" s="102">
        <v>0</v>
      </c>
      <c r="K245" s="102">
        <v>38491.79</v>
      </c>
      <c r="L245" s="102">
        <v>198.54</v>
      </c>
      <c r="M245" s="102">
        <v>0</v>
      </c>
      <c r="N245" s="102">
        <v>0</v>
      </c>
      <c r="O245" s="102">
        <v>0</v>
      </c>
      <c r="P245" s="102">
        <v>0</v>
      </c>
      <c r="Q245" s="102">
        <v>0</v>
      </c>
      <c r="R245" s="102">
        <v>0</v>
      </c>
      <c r="S245" s="102">
        <v>38491.79</v>
      </c>
      <c r="T245" s="102">
        <v>6924.55</v>
      </c>
      <c r="U245" s="102">
        <v>296.36</v>
      </c>
      <c r="V245" s="102">
        <v>0</v>
      </c>
      <c r="W245" s="102">
        <v>0</v>
      </c>
      <c r="X245" s="102">
        <v>0</v>
      </c>
      <c r="Y245" s="102">
        <v>0</v>
      </c>
      <c r="Z245" s="102">
        <v>0</v>
      </c>
      <c r="AA245" s="102">
        <v>7220.91</v>
      </c>
      <c r="AB245" s="102">
        <v>0</v>
      </c>
      <c r="AC245" s="102">
        <v>0</v>
      </c>
      <c r="AD245" s="102">
        <v>0</v>
      </c>
      <c r="AE245" s="102">
        <v>0</v>
      </c>
      <c r="AF245" s="102">
        <v>0</v>
      </c>
      <c r="AG245" s="102">
        <v>0</v>
      </c>
      <c r="AH245" s="102">
        <v>0</v>
      </c>
      <c r="AI245" s="102">
        <v>0</v>
      </c>
      <c r="AJ245" s="102">
        <v>0</v>
      </c>
      <c r="AK245" s="102">
        <v>0</v>
      </c>
      <c r="AL245" s="102">
        <v>0</v>
      </c>
      <c r="AM245" s="102">
        <v>0</v>
      </c>
      <c r="AN245" s="102">
        <v>0</v>
      </c>
      <c r="AO245" s="102">
        <v>0</v>
      </c>
      <c r="AP245" s="102">
        <v>0</v>
      </c>
      <c r="AQ245" s="102">
        <v>0</v>
      </c>
      <c r="AR245" s="102">
        <v>0</v>
      </c>
      <c r="AS245" s="102">
        <v>0</v>
      </c>
      <c r="AT245" s="102">
        <v>0</v>
      </c>
      <c r="AU245" s="102">
        <f t="shared" si="3"/>
        <v>0</v>
      </c>
      <c r="AV245" s="102">
        <v>4161.79</v>
      </c>
      <c r="AW245" s="102">
        <v>7220.91</v>
      </c>
      <c r="AX245" s="103">
        <v>108</v>
      </c>
      <c r="AY245" s="103">
        <v>360</v>
      </c>
      <c r="AZ245" s="102">
        <v>317793</v>
      </c>
      <c r="BA245" s="102">
        <v>55000</v>
      </c>
      <c r="BB245" s="104">
        <v>55</v>
      </c>
      <c r="BC245" s="104">
        <v>38.491790000000002</v>
      </c>
      <c r="BD245" s="104">
        <v>10.3</v>
      </c>
      <c r="BE245" s="104"/>
      <c r="BF245" s="100" t="s">
        <v>412</v>
      </c>
      <c r="BG245" s="97"/>
      <c r="BH245" s="100" t="s">
        <v>422</v>
      </c>
      <c r="BI245" s="100" t="s">
        <v>423</v>
      </c>
      <c r="BJ245" s="100" t="s">
        <v>449</v>
      </c>
      <c r="BK245" s="100" t="s">
        <v>416</v>
      </c>
      <c r="BL245" s="98" t="s">
        <v>11</v>
      </c>
      <c r="BM245" s="104">
        <v>305805.3390951</v>
      </c>
      <c r="BN245" s="98" t="s">
        <v>339</v>
      </c>
      <c r="BO245" s="104"/>
      <c r="BP245" s="105">
        <v>37543</v>
      </c>
      <c r="BQ245" s="105">
        <v>48501</v>
      </c>
      <c r="BR245" s="104">
        <v>7715.63</v>
      </c>
      <c r="BS245" s="104">
        <v>196.17</v>
      </c>
      <c r="BT245" s="104">
        <v>44.75</v>
      </c>
    </row>
    <row r="246" spans="1:72" s="94" customFormat="1" ht="18.2" customHeight="1" x14ac:dyDescent="0.15">
      <c r="A246" s="106">
        <v>244</v>
      </c>
      <c r="B246" s="107" t="s">
        <v>158</v>
      </c>
      <c r="C246" s="107" t="s">
        <v>411</v>
      </c>
      <c r="D246" s="108">
        <v>45261</v>
      </c>
      <c r="E246" s="109" t="s">
        <v>673</v>
      </c>
      <c r="F246" s="110">
        <v>0</v>
      </c>
      <c r="G246" s="110">
        <v>0</v>
      </c>
      <c r="H246" s="111">
        <v>37709.480000000003</v>
      </c>
      <c r="I246" s="111">
        <v>0</v>
      </c>
      <c r="J246" s="111">
        <v>0</v>
      </c>
      <c r="K246" s="111">
        <v>37709.480000000003</v>
      </c>
      <c r="L246" s="111">
        <v>472.23</v>
      </c>
      <c r="M246" s="111">
        <v>0</v>
      </c>
      <c r="N246" s="111">
        <v>0</v>
      </c>
      <c r="O246" s="111">
        <v>0</v>
      </c>
      <c r="P246" s="111">
        <v>472.23</v>
      </c>
      <c r="Q246" s="111">
        <v>12.1</v>
      </c>
      <c r="R246" s="111">
        <v>0</v>
      </c>
      <c r="S246" s="111">
        <v>37225.15</v>
      </c>
      <c r="T246" s="111">
        <v>0</v>
      </c>
      <c r="U246" s="111">
        <v>320.43</v>
      </c>
      <c r="V246" s="111">
        <v>0</v>
      </c>
      <c r="W246" s="111">
        <v>0</v>
      </c>
      <c r="X246" s="111">
        <v>320.43</v>
      </c>
      <c r="Y246" s="111">
        <v>0</v>
      </c>
      <c r="Z246" s="111">
        <v>0</v>
      </c>
      <c r="AA246" s="111">
        <v>0</v>
      </c>
      <c r="AB246" s="111">
        <v>125.34</v>
      </c>
      <c r="AC246" s="111">
        <v>0</v>
      </c>
      <c r="AD246" s="111">
        <v>0</v>
      </c>
      <c r="AE246" s="111">
        <v>0</v>
      </c>
      <c r="AF246" s="111">
        <v>0</v>
      </c>
      <c r="AG246" s="111">
        <v>0</v>
      </c>
      <c r="AH246" s="111">
        <v>106.99</v>
      </c>
      <c r="AI246" s="111">
        <v>54.83</v>
      </c>
      <c r="AJ246" s="111">
        <v>0</v>
      </c>
      <c r="AK246" s="111">
        <v>0</v>
      </c>
      <c r="AL246" s="111">
        <v>0</v>
      </c>
      <c r="AM246" s="111">
        <v>0</v>
      </c>
      <c r="AN246" s="111">
        <v>0</v>
      </c>
      <c r="AO246" s="111">
        <v>0</v>
      </c>
      <c r="AP246" s="111">
        <v>0</v>
      </c>
      <c r="AQ246" s="111">
        <v>0</v>
      </c>
      <c r="AR246" s="111">
        <v>0</v>
      </c>
      <c r="AS246" s="111">
        <v>1.2586999999999999E-2</v>
      </c>
      <c r="AT246" s="111">
        <v>0</v>
      </c>
      <c r="AU246" s="111">
        <f t="shared" si="3"/>
        <v>1091.9074129999999</v>
      </c>
      <c r="AV246" s="111">
        <v>0</v>
      </c>
      <c r="AW246" s="111">
        <v>0</v>
      </c>
      <c r="AX246" s="112">
        <v>69</v>
      </c>
      <c r="AY246" s="112">
        <v>360</v>
      </c>
      <c r="AZ246" s="111">
        <v>270128.73800000001</v>
      </c>
      <c r="BA246" s="111">
        <v>88825</v>
      </c>
      <c r="BB246" s="113">
        <v>85</v>
      </c>
      <c r="BC246" s="113">
        <v>35.622153110047797</v>
      </c>
      <c r="BD246" s="113">
        <v>10.199999999999999</v>
      </c>
      <c r="BE246" s="113"/>
      <c r="BF246" s="109" t="s">
        <v>412</v>
      </c>
      <c r="BG246" s="106"/>
      <c r="BH246" s="109" t="s">
        <v>450</v>
      </c>
      <c r="BI246" s="109" t="s">
        <v>335</v>
      </c>
      <c r="BJ246" s="109" t="s">
        <v>674</v>
      </c>
      <c r="BK246" s="109" t="s">
        <v>139</v>
      </c>
      <c r="BL246" s="107" t="s">
        <v>11</v>
      </c>
      <c r="BM246" s="113">
        <v>295742.2769535</v>
      </c>
      <c r="BN246" s="107" t="s">
        <v>339</v>
      </c>
      <c r="BO246" s="113"/>
      <c r="BP246" s="114">
        <v>36396</v>
      </c>
      <c r="BQ246" s="114">
        <v>47354</v>
      </c>
      <c r="BR246" s="113">
        <v>0</v>
      </c>
      <c r="BS246" s="113">
        <v>125.34</v>
      </c>
      <c r="BT246" s="113">
        <v>0</v>
      </c>
    </row>
    <row r="247" spans="1:72" s="94" customFormat="1" ht="18.2" customHeight="1" x14ac:dyDescent="0.15">
      <c r="A247" s="97">
        <v>245</v>
      </c>
      <c r="B247" s="98" t="s">
        <v>158</v>
      </c>
      <c r="C247" s="98" t="s">
        <v>411</v>
      </c>
      <c r="D247" s="99">
        <v>45261</v>
      </c>
      <c r="E247" s="100" t="s">
        <v>675</v>
      </c>
      <c r="F247" s="101">
        <v>0</v>
      </c>
      <c r="G247" s="101">
        <v>0</v>
      </c>
      <c r="H247" s="102">
        <v>41152.639999999999</v>
      </c>
      <c r="I247" s="102">
        <v>439.13</v>
      </c>
      <c r="J247" s="102">
        <v>0</v>
      </c>
      <c r="K247" s="102">
        <v>41591.769999999997</v>
      </c>
      <c r="L247" s="102">
        <v>443.2</v>
      </c>
      <c r="M247" s="102">
        <v>0</v>
      </c>
      <c r="N247" s="102">
        <v>0</v>
      </c>
      <c r="O247" s="102">
        <v>439.13</v>
      </c>
      <c r="P247" s="102">
        <v>443.2</v>
      </c>
      <c r="Q247" s="102">
        <v>39.54</v>
      </c>
      <c r="R247" s="102">
        <v>0</v>
      </c>
      <c r="S247" s="102">
        <v>40669.9</v>
      </c>
      <c r="T247" s="102">
        <v>353.53</v>
      </c>
      <c r="U247" s="102">
        <v>349.46</v>
      </c>
      <c r="V247" s="102">
        <v>0</v>
      </c>
      <c r="W247" s="102">
        <v>353.53</v>
      </c>
      <c r="X247" s="102">
        <v>349.46</v>
      </c>
      <c r="Y247" s="102">
        <v>0</v>
      </c>
      <c r="Z247" s="102">
        <v>0</v>
      </c>
      <c r="AA247" s="102">
        <v>0</v>
      </c>
      <c r="AB247" s="102">
        <v>125.29</v>
      </c>
      <c r="AC247" s="102">
        <v>0</v>
      </c>
      <c r="AD247" s="102">
        <v>0</v>
      </c>
      <c r="AE247" s="102">
        <v>0</v>
      </c>
      <c r="AF247" s="102">
        <v>0</v>
      </c>
      <c r="AG247" s="102">
        <v>0</v>
      </c>
      <c r="AH247" s="102">
        <v>106.99</v>
      </c>
      <c r="AI247" s="102">
        <v>54.93</v>
      </c>
      <c r="AJ247" s="102">
        <v>125.29</v>
      </c>
      <c r="AK247" s="102">
        <v>0</v>
      </c>
      <c r="AL247" s="102">
        <v>0</v>
      </c>
      <c r="AM247" s="102">
        <v>0</v>
      </c>
      <c r="AN247" s="102">
        <v>0</v>
      </c>
      <c r="AO247" s="102">
        <v>106.99</v>
      </c>
      <c r="AP247" s="102">
        <v>54.91</v>
      </c>
      <c r="AQ247" s="102">
        <v>1.5660000000000001</v>
      </c>
      <c r="AR247" s="102">
        <v>0</v>
      </c>
      <c r="AS247" s="102">
        <v>0</v>
      </c>
      <c r="AT247" s="102">
        <v>0</v>
      </c>
      <c r="AU247" s="102">
        <f t="shared" si="3"/>
        <v>2200.8259999999996</v>
      </c>
      <c r="AV247" s="102">
        <v>0</v>
      </c>
      <c r="AW247" s="102">
        <v>0</v>
      </c>
      <c r="AX247" s="103">
        <v>71</v>
      </c>
      <c r="AY247" s="103">
        <v>360</v>
      </c>
      <c r="AZ247" s="102">
        <v>272789.2035</v>
      </c>
      <c r="BA247" s="102">
        <v>88825</v>
      </c>
      <c r="BB247" s="104">
        <v>85</v>
      </c>
      <c r="BC247" s="104">
        <v>38.918564593301397</v>
      </c>
      <c r="BD247" s="104">
        <v>10.199999999999999</v>
      </c>
      <c r="BE247" s="104"/>
      <c r="BF247" s="100" t="s">
        <v>412</v>
      </c>
      <c r="BG247" s="97"/>
      <c r="BH247" s="100" t="s">
        <v>450</v>
      </c>
      <c r="BI247" s="100" t="s">
        <v>335</v>
      </c>
      <c r="BJ247" s="100" t="s">
        <v>674</v>
      </c>
      <c r="BK247" s="100" t="s">
        <v>139</v>
      </c>
      <c r="BL247" s="98" t="s">
        <v>11</v>
      </c>
      <c r="BM247" s="104">
        <v>323109.74783100002</v>
      </c>
      <c r="BN247" s="98" t="s">
        <v>339</v>
      </c>
      <c r="BO247" s="104"/>
      <c r="BP247" s="105">
        <v>36437</v>
      </c>
      <c r="BQ247" s="105">
        <v>47395</v>
      </c>
      <c r="BR247" s="104">
        <v>0</v>
      </c>
      <c r="BS247" s="104">
        <v>125.29</v>
      </c>
      <c r="BT247" s="104">
        <v>0</v>
      </c>
    </row>
    <row r="248" spans="1:72" s="94" customFormat="1" ht="18.2" customHeight="1" x14ac:dyDescent="0.15">
      <c r="A248" s="106">
        <v>246</v>
      </c>
      <c r="B248" s="107" t="s">
        <v>158</v>
      </c>
      <c r="C248" s="107" t="s">
        <v>411</v>
      </c>
      <c r="D248" s="108">
        <v>45261</v>
      </c>
      <c r="E248" s="109" t="s">
        <v>278</v>
      </c>
      <c r="F248" s="110">
        <v>6</v>
      </c>
      <c r="G248" s="110">
        <v>5</v>
      </c>
      <c r="H248" s="111">
        <v>42980.94</v>
      </c>
      <c r="I248" s="111">
        <v>2486.0700000000002</v>
      </c>
      <c r="J248" s="111">
        <v>0</v>
      </c>
      <c r="K248" s="111">
        <v>45467.01</v>
      </c>
      <c r="L248" s="111">
        <v>427.35</v>
      </c>
      <c r="M248" s="111">
        <v>0</v>
      </c>
      <c r="N248" s="111">
        <v>0</v>
      </c>
      <c r="O248" s="111">
        <v>0</v>
      </c>
      <c r="P248" s="111">
        <v>0</v>
      </c>
      <c r="Q248" s="111">
        <v>0</v>
      </c>
      <c r="R248" s="111">
        <v>0</v>
      </c>
      <c r="S248" s="111">
        <v>45467.01</v>
      </c>
      <c r="T248" s="111">
        <v>1887.27</v>
      </c>
      <c r="U248" s="111">
        <v>365.31</v>
      </c>
      <c r="V248" s="111">
        <v>0</v>
      </c>
      <c r="W248" s="111">
        <v>0</v>
      </c>
      <c r="X248" s="111">
        <v>0</v>
      </c>
      <c r="Y248" s="111">
        <v>0</v>
      </c>
      <c r="Z248" s="111">
        <v>0</v>
      </c>
      <c r="AA248" s="111">
        <v>2252.58</v>
      </c>
      <c r="AB248" s="111">
        <v>0</v>
      </c>
      <c r="AC248" s="111">
        <v>0</v>
      </c>
      <c r="AD248" s="111">
        <v>0</v>
      </c>
      <c r="AE248" s="111">
        <v>0</v>
      </c>
      <c r="AF248" s="111">
        <v>0</v>
      </c>
      <c r="AG248" s="111">
        <v>0</v>
      </c>
      <c r="AH248" s="111">
        <v>0</v>
      </c>
      <c r="AI248" s="111">
        <v>0</v>
      </c>
      <c r="AJ248" s="111">
        <v>0</v>
      </c>
      <c r="AK248" s="111">
        <v>0</v>
      </c>
      <c r="AL248" s="111">
        <v>0</v>
      </c>
      <c r="AM248" s="111">
        <v>0</v>
      </c>
      <c r="AN248" s="111">
        <v>0</v>
      </c>
      <c r="AO248" s="111">
        <v>0</v>
      </c>
      <c r="AP248" s="111">
        <v>0</v>
      </c>
      <c r="AQ248" s="111">
        <v>0</v>
      </c>
      <c r="AR248" s="111">
        <v>0</v>
      </c>
      <c r="AS248" s="111">
        <v>0</v>
      </c>
      <c r="AT248" s="111">
        <v>0</v>
      </c>
      <c r="AU248" s="111">
        <f t="shared" si="3"/>
        <v>0</v>
      </c>
      <c r="AV248" s="111">
        <v>2913.42</v>
      </c>
      <c r="AW248" s="111">
        <v>2252.58</v>
      </c>
      <c r="AX248" s="112">
        <v>73</v>
      </c>
      <c r="AY248" s="112">
        <v>360</v>
      </c>
      <c r="AZ248" s="111">
        <v>276888.63400000002</v>
      </c>
      <c r="BA248" s="111">
        <v>88825</v>
      </c>
      <c r="BB248" s="113">
        <v>85</v>
      </c>
      <c r="BC248" s="113">
        <v>43.509100478468902</v>
      </c>
      <c r="BD248" s="113">
        <v>10.199999999999999</v>
      </c>
      <c r="BE248" s="113"/>
      <c r="BF248" s="109" t="s">
        <v>412</v>
      </c>
      <c r="BG248" s="106"/>
      <c r="BH248" s="109" t="s">
        <v>450</v>
      </c>
      <c r="BI248" s="109" t="s">
        <v>335</v>
      </c>
      <c r="BJ248" s="109" t="s">
        <v>674</v>
      </c>
      <c r="BK248" s="109" t="s">
        <v>434</v>
      </c>
      <c r="BL248" s="107" t="s">
        <v>11</v>
      </c>
      <c r="BM248" s="113">
        <v>361221.29967689997</v>
      </c>
      <c r="BN248" s="107" t="s">
        <v>339</v>
      </c>
      <c r="BO248" s="113"/>
      <c r="BP248" s="114">
        <v>36497</v>
      </c>
      <c r="BQ248" s="114">
        <v>47455</v>
      </c>
      <c r="BR248" s="113">
        <v>1943.15</v>
      </c>
      <c r="BS248" s="113">
        <v>125.24</v>
      </c>
      <c r="BT248" s="113">
        <v>43.87</v>
      </c>
    </row>
    <row r="249" spans="1:72" s="94" customFormat="1" ht="18.2" customHeight="1" x14ac:dyDescent="0.15">
      <c r="A249" s="97">
        <v>247</v>
      </c>
      <c r="B249" s="98" t="s">
        <v>158</v>
      </c>
      <c r="C249" s="98" t="s">
        <v>411</v>
      </c>
      <c r="D249" s="99">
        <v>45261</v>
      </c>
      <c r="E249" s="100" t="s">
        <v>676</v>
      </c>
      <c r="F249" s="101">
        <v>1</v>
      </c>
      <c r="G249" s="101">
        <v>1</v>
      </c>
      <c r="H249" s="102">
        <v>30693.27</v>
      </c>
      <c r="I249" s="102">
        <v>1045.9000000000001</v>
      </c>
      <c r="J249" s="102">
        <v>0</v>
      </c>
      <c r="K249" s="102">
        <v>31739.17</v>
      </c>
      <c r="L249" s="102">
        <v>531.79999999999995</v>
      </c>
      <c r="M249" s="102">
        <v>0</v>
      </c>
      <c r="N249" s="102">
        <v>0</v>
      </c>
      <c r="O249" s="102">
        <v>522.88</v>
      </c>
      <c r="P249" s="102">
        <v>0</v>
      </c>
      <c r="Q249" s="102">
        <v>0</v>
      </c>
      <c r="R249" s="102">
        <v>0</v>
      </c>
      <c r="S249" s="102">
        <v>31216.29</v>
      </c>
      <c r="T249" s="102">
        <v>535.12</v>
      </c>
      <c r="U249" s="102">
        <v>260.86</v>
      </c>
      <c r="V249" s="102">
        <v>0</v>
      </c>
      <c r="W249" s="102">
        <v>269.77999999999997</v>
      </c>
      <c r="X249" s="102">
        <v>0</v>
      </c>
      <c r="Y249" s="102">
        <v>0</v>
      </c>
      <c r="Z249" s="102">
        <v>0</v>
      </c>
      <c r="AA249" s="102">
        <v>526.20000000000005</v>
      </c>
      <c r="AB249" s="102">
        <v>0</v>
      </c>
      <c r="AC249" s="102">
        <v>0</v>
      </c>
      <c r="AD249" s="102">
        <v>0</v>
      </c>
      <c r="AE249" s="102">
        <v>0</v>
      </c>
      <c r="AF249" s="102">
        <v>0</v>
      </c>
      <c r="AG249" s="102">
        <v>0</v>
      </c>
      <c r="AH249" s="102">
        <v>0</v>
      </c>
      <c r="AI249" s="102">
        <v>0</v>
      </c>
      <c r="AJ249" s="102">
        <v>125.19</v>
      </c>
      <c r="AK249" s="102">
        <v>0</v>
      </c>
      <c r="AL249" s="102">
        <v>0</v>
      </c>
      <c r="AM249" s="102">
        <v>47.2</v>
      </c>
      <c r="AN249" s="102">
        <v>0</v>
      </c>
      <c r="AO249" s="102">
        <v>126.31</v>
      </c>
      <c r="AP249" s="102">
        <v>54.89</v>
      </c>
      <c r="AQ249" s="102">
        <v>4.0000000000000001E-3</v>
      </c>
      <c r="AR249" s="102">
        <v>0</v>
      </c>
      <c r="AS249" s="102">
        <v>0</v>
      </c>
      <c r="AT249" s="102">
        <v>0</v>
      </c>
      <c r="AU249" s="102">
        <f t="shared" si="3"/>
        <v>1146.2539999999999</v>
      </c>
      <c r="AV249" s="102">
        <v>1054.82</v>
      </c>
      <c r="AW249" s="102">
        <v>526.20000000000005</v>
      </c>
      <c r="AX249" s="103">
        <v>48</v>
      </c>
      <c r="AY249" s="103">
        <v>360</v>
      </c>
      <c r="AZ249" s="102">
        <v>283141.07799999998</v>
      </c>
      <c r="BA249" s="102">
        <v>88825</v>
      </c>
      <c r="BB249" s="104">
        <v>85</v>
      </c>
      <c r="BC249" s="104">
        <v>29.872047846889998</v>
      </c>
      <c r="BD249" s="104">
        <v>10.199999999999999</v>
      </c>
      <c r="BE249" s="104"/>
      <c r="BF249" s="100" t="s">
        <v>412</v>
      </c>
      <c r="BG249" s="97"/>
      <c r="BH249" s="100" t="s">
        <v>450</v>
      </c>
      <c r="BI249" s="100" t="s">
        <v>335</v>
      </c>
      <c r="BJ249" s="100" t="s">
        <v>674</v>
      </c>
      <c r="BK249" s="100" t="s">
        <v>434</v>
      </c>
      <c r="BL249" s="98" t="s">
        <v>11</v>
      </c>
      <c r="BM249" s="104">
        <v>248003.7470001</v>
      </c>
      <c r="BN249" s="98" t="s">
        <v>339</v>
      </c>
      <c r="BO249" s="104"/>
      <c r="BP249" s="105">
        <v>36560</v>
      </c>
      <c r="BQ249" s="105">
        <v>47518</v>
      </c>
      <c r="BR249" s="104">
        <v>416.79</v>
      </c>
      <c r="BS249" s="104">
        <v>125.19</v>
      </c>
      <c r="BT249" s="104">
        <v>47.2</v>
      </c>
    </row>
    <row r="250" spans="1:72" s="94" customFormat="1" ht="18.2" customHeight="1" x14ac:dyDescent="0.15">
      <c r="A250" s="106">
        <v>248</v>
      </c>
      <c r="B250" s="107" t="s">
        <v>158</v>
      </c>
      <c r="C250" s="107" t="s">
        <v>411</v>
      </c>
      <c r="D250" s="108">
        <v>45261</v>
      </c>
      <c r="E250" s="109" t="s">
        <v>677</v>
      </c>
      <c r="F250" s="110">
        <v>0</v>
      </c>
      <c r="G250" s="110">
        <v>0</v>
      </c>
      <c r="H250" s="111">
        <v>42605.14</v>
      </c>
      <c r="I250" s="111">
        <v>0</v>
      </c>
      <c r="J250" s="111">
        <v>0</v>
      </c>
      <c r="K250" s="111">
        <v>42605.14</v>
      </c>
      <c r="L250" s="111">
        <v>431.49</v>
      </c>
      <c r="M250" s="111">
        <v>0</v>
      </c>
      <c r="N250" s="111">
        <v>0</v>
      </c>
      <c r="O250" s="111">
        <v>0</v>
      </c>
      <c r="P250" s="111">
        <v>431.49</v>
      </c>
      <c r="Q250" s="111">
        <v>381.29</v>
      </c>
      <c r="R250" s="111">
        <v>0</v>
      </c>
      <c r="S250" s="111">
        <v>41792.36</v>
      </c>
      <c r="T250" s="111">
        <v>0</v>
      </c>
      <c r="U250" s="111">
        <v>361.17</v>
      </c>
      <c r="V250" s="111">
        <v>0</v>
      </c>
      <c r="W250" s="111">
        <v>0</v>
      </c>
      <c r="X250" s="111">
        <v>361.17</v>
      </c>
      <c r="Y250" s="111">
        <v>0</v>
      </c>
      <c r="Z250" s="111">
        <v>0</v>
      </c>
      <c r="AA250" s="111">
        <v>0</v>
      </c>
      <c r="AB250" s="111">
        <v>0</v>
      </c>
      <c r="AC250" s="111">
        <v>0</v>
      </c>
      <c r="AD250" s="111">
        <v>0</v>
      </c>
      <c r="AE250" s="111">
        <v>0</v>
      </c>
      <c r="AF250" s="111">
        <v>0</v>
      </c>
      <c r="AG250" s="111">
        <v>0</v>
      </c>
      <c r="AH250" s="111">
        <v>0</v>
      </c>
      <c r="AI250" s="111">
        <v>0</v>
      </c>
      <c r="AJ250" s="111">
        <v>124.9</v>
      </c>
      <c r="AK250" s="111">
        <v>0</v>
      </c>
      <c r="AL250" s="111">
        <v>0</v>
      </c>
      <c r="AM250" s="111">
        <v>0</v>
      </c>
      <c r="AN250" s="111">
        <v>0</v>
      </c>
      <c r="AO250" s="111">
        <v>106.5</v>
      </c>
      <c r="AP250" s="111">
        <v>55.29</v>
      </c>
      <c r="AQ250" s="111">
        <v>0</v>
      </c>
      <c r="AR250" s="111">
        <v>0</v>
      </c>
      <c r="AS250" s="111">
        <v>379.348974</v>
      </c>
      <c r="AT250" s="111">
        <v>0</v>
      </c>
      <c r="AU250" s="111">
        <f t="shared" si="3"/>
        <v>1081.2910259999999</v>
      </c>
      <c r="AV250" s="111">
        <v>0</v>
      </c>
      <c r="AW250" s="111">
        <v>0</v>
      </c>
      <c r="AX250" s="112">
        <v>89</v>
      </c>
      <c r="AY250" s="112">
        <v>360</v>
      </c>
      <c r="AZ250" s="111">
        <v>307555.20400000003</v>
      </c>
      <c r="BA250" s="111">
        <v>88825</v>
      </c>
      <c r="BB250" s="113">
        <v>85</v>
      </c>
      <c r="BC250" s="113">
        <v>39.992688995215303</v>
      </c>
      <c r="BD250" s="113">
        <v>10.199999999999999</v>
      </c>
      <c r="BE250" s="113"/>
      <c r="BF250" s="109" t="s">
        <v>412</v>
      </c>
      <c r="BG250" s="106"/>
      <c r="BH250" s="109" t="s">
        <v>450</v>
      </c>
      <c r="BI250" s="109" t="s">
        <v>335</v>
      </c>
      <c r="BJ250" s="109" t="s">
        <v>678</v>
      </c>
      <c r="BK250" s="109" t="s">
        <v>139</v>
      </c>
      <c r="BL250" s="107" t="s">
        <v>11</v>
      </c>
      <c r="BM250" s="113">
        <v>332027.3445684</v>
      </c>
      <c r="BN250" s="107" t="s">
        <v>339</v>
      </c>
      <c r="BO250" s="113"/>
      <c r="BP250" s="114">
        <v>36958</v>
      </c>
      <c r="BQ250" s="114">
        <v>47915</v>
      </c>
      <c r="BR250" s="113">
        <v>287.18</v>
      </c>
      <c r="BS250" s="113">
        <v>124.9</v>
      </c>
      <c r="BT250" s="113">
        <v>0</v>
      </c>
    </row>
    <row r="251" spans="1:72" s="94" customFormat="1" ht="18.2" customHeight="1" x14ac:dyDescent="0.15">
      <c r="A251" s="97">
        <v>249</v>
      </c>
      <c r="B251" s="98" t="s">
        <v>158</v>
      </c>
      <c r="C251" s="98" t="s">
        <v>411</v>
      </c>
      <c r="D251" s="99">
        <v>45261</v>
      </c>
      <c r="E251" s="100" t="s">
        <v>279</v>
      </c>
      <c r="F251" s="101">
        <v>110</v>
      </c>
      <c r="G251" s="101">
        <v>109</v>
      </c>
      <c r="H251" s="102">
        <v>84058.83</v>
      </c>
      <c r="I251" s="102">
        <v>31922.43</v>
      </c>
      <c r="J251" s="102">
        <v>0</v>
      </c>
      <c r="K251" s="102">
        <v>115981.26</v>
      </c>
      <c r="L251" s="102">
        <v>449.66</v>
      </c>
      <c r="M251" s="102">
        <v>0</v>
      </c>
      <c r="N251" s="102">
        <v>0</v>
      </c>
      <c r="O251" s="102">
        <v>0</v>
      </c>
      <c r="P251" s="102">
        <v>0</v>
      </c>
      <c r="Q251" s="102">
        <v>0</v>
      </c>
      <c r="R251" s="102">
        <v>0</v>
      </c>
      <c r="S251" s="102">
        <v>115981.26</v>
      </c>
      <c r="T251" s="102">
        <v>96901.88</v>
      </c>
      <c r="U251" s="102">
        <v>721.47</v>
      </c>
      <c r="V251" s="102">
        <v>0</v>
      </c>
      <c r="W251" s="102">
        <v>0</v>
      </c>
      <c r="X251" s="102">
        <v>0</v>
      </c>
      <c r="Y251" s="102">
        <v>0</v>
      </c>
      <c r="Z251" s="102">
        <v>0</v>
      </c>
      <c r="AA251" s="102">
        <v>97623.35</v>
      </c>
      <c r="AB251" s="102">
        <v>0</v>
      </c>
      <c r="AC251" s="102">
        <v>0</v>
      </c>
      <c r="AD251" s="102">
        <v>0</v>
      </c>
      <c r="AE251" s="102">
        <v>0</v>
      </c>
      <c r="AF251" s="102">
        <v>0</v>
      </c>
      <c r="AG251" s="102">
        <v>0</v>
      </c>
      <c r="AH251" s="102">
        <v>0</v>
      </c>
      <c r="AI251" s="102">
        <v>0</v>
      </c>
      <c r="AJ251" s="102">
        <v>0</v>
      </c>
      <c r="AK251" s="102">
        <v>0</v>
      </c>
      <c r="AL251" s="102">
        <v>0</v>
      </c>
      <c r="AM251" s="102">
        <v>0</v>
      </c>
      <c r="AN251" s="102">
        <v>0</v>
      </c>
      <c r="AO251" s="102">
        <v>0</v>
      </c>
      <c r="AP251" s="102">
        <v>0</v>
      </c>
      <c r="AQ251" s="102">
        <v>0</v>
      </c>
      <c r="AR251" s="102">
        <v>0</v>
      </c>
      <c r="AS251" s="102">
        <v>0</v>
      </c>
      <c r="AT251" s="102">
        <v>0</v>
      </c>
      <c r="AU251" s="102">
        <f t="shared" si="3"/>
        <v>0</v>
      </c>
      <c r="AV251" s="102">
        <v>32372.09</v>
      </c>
      <c r="AW251" s="102">
        <v>97623.35</v>
      </c>
      <c r="AX251" s="103">
        <v>112</v>
      </c>
      <c r="AY251" s="103">
        <v>360</v>
      </c>
      <c r="AZ251" s="102">
        <v>469769.54599999997</v>
      </c>
      <c r="BA251" s="102">
        <v>130151.7</v>
      </c>
      <c r="BB251" s="104">
        <v>90</v>
      </c>
      <c r="BC251" s="104">
        <v>80.201129912248604</v>
      </c>
      <c r="BD251" s="104">
        <v>10.3</v>
      </c>
      <c r="BE251" s="104"/>
      <c r="BF251" s="100" t="s">
        <v>412</v>
      </c>
      <c r="BG251" s="97"/>
      <c r="BH251" s="100" t="s">
        <v>435</v>
      </c>
      <c r="BI251" s="100" t="s">
        <v>436</v>
      </c>
      <c r="BJ251" s="100" t="s">
        <v>670</v>
      </c>
      <c r="BK251" s="100" t="s">
        <v>416</v>
      </c>
      <c r="BL251" s="98" t="s">
        <v>11</v>
      </c>
      <c r="BM251" s="104">
        <v>921435.1565094</v>
      </c>
      <c r="BN251" s="98" t="s">
        <v>339</v>
      </c>
      <c r="BO251" s="104"/>
      <c r="BP251" s="105">
        <v>37683</v>
      </c>
      <c r="BQ251" s="105">
        <v>48641</v>
      </c>
      <c r="BR251" s="104">
        <v>43195.66</v>
      </c>
      <c r="BS251" s="104">
        <v>188.74</v>
      </c>
      <c r="BT251" s="104">
        <v>45.34</v>
      </c>
    </row>
    <row r="252" spans="1:72" s="94" customFormat="1" ht="18.2" customHeight="1" x14ac:dyDescent="0.15">
      <c r="A252" s="106">
        <v>250</v>
      </c>
      <c r="B252" s="107" t="s">
        <v>158</v>
      </c>
      <c r="C252" s="107" t="s">
        <v>411</v>
      </c>
      <c r="D252" s="108">
        <v>45261</v>
      </c>
      <c r="E252" s="109" t="s">
        <v>280</v>
      </c>
      <c r="F252" s="110">
        <v>126</v>
      </c>
      <c r="G252" s="110">
        <v>125</v>
      </c>
      <c r="H252" s="111">
        <v>54484.46</v>
      </c>
      <c r="I252" s="111">
        <v>23312.97</v>
      </c>
      <c r="J252" s="111">
        <v>0</v>
      </c>
      <c r="K252" s="111">
        <v>77797.429999999993</v>
      </c>
      <c r="L252" s="111">
        <v>303.94</v>
      </c>
      <c r="M252" s="111">
        <v>0</v>
      </c>
      <c r="N252" s="111">
        <v>0</v>
      </c>
      <c r="O252" s="111">
        <v>0</v>
      </c>
      <c r="P252" s="111">
        <v>0</v>
      </c>
      <c r="Q252" s="111">
        <v>0</v>
      </c>
      <c r="R252" s="111">
        <v>0</v>
      </c>
      <c r="S252" s="111">
        <v>77797.429999999993</v>
      </c>
      <c r="T252" s="111">
        <v>73205.56</v>
      </c>
      <c r="U252" s="111">
        <v>467.64</v>
      </c>
      <c r="V252" s="111">
        <v>0</v>
      </c>
      <c r="W252" s="111">
        <v>0</v>
      </c>
      <c r="X252" s="111">
        <v>0</v>
      </c>
      <c r="Y252" s="111">
        <v>0</v>
      </c>
      <c r="Z252" s="111">
        <v>0</v>
      </c>
      <c r="AA252" s="111">
        <v>73673.2</v>
      </c>
      <c r="AB252" s="111">
        <v>0</v>
      </c>
      <c r="AC252" s="111">
        <v>0</v>
      </c>
      <c r="AD252" s="111">
        <v>0</v>
      </c>
      <c r="AE252" s="111">
        <v>0</v>
      </c>
      <c r="AF252" s="111">
        <v>0</v>
      </c>
      <c r="AG252" s="111">
        <v>0</v>
      </c>
      <c r="AH252" s="111">
        <v>0</v>
      </c>
      <c r="AI252" s="111">
        <v>0</v>
      </c>
      <c r="AJ252" s="111">
        <v>0</v>
      </c>
      <c r="AK252" s="111">
        <v>0</v>
      </c>
      <c r="AL252" s="111">
        <v>0</v>
      </c>
      <c r="AM252" s="111">
        <v>0</v>
      </c>
      <c r="AN252" s="111">
        <v>0</v>
      </c>
      <c r="AO252" s="111">
        <v>0</v>
      </c>
      <c r="AP252" s="111">
        <v>0</v>
      </c>
      <c r="AQ252" s="111">
        <v>0</v>
      </c>
      <c r="AR252" s="111">
        <v>0</v>
      </c>
      <c r="AS252" s="111">
        <v>0</v>
      </c>
      <c r="AT252" s="111">
        <v>0</v>
      </c>
      <c r="AU252" s="111">
        <f t="shared" si="3"/>
        <v>0</v>
      </c>
      <c r="AV252" s="111">
        <v>23616.91</v>
      </c>
      <c r="AW252" s="111">
        <v>73673.2</v>
      </c>
      <c r="AX252" s="112">
        <v>109</v>
      </c>
      <c r="AY252" s="112">
        <v>360</v>
      </c>
      <c r="AZ252" s="111">
        <v>306730.08649999998</v>
      </c>
      <c r="BA252" s="111">
        <v>85748.26</v>
      </c>
      <c r="BB252" s="113">
        <v>90</v>
      </c>
      <c r="BC252" s="113">
        <v>81.654936205119498</v>
      </c>
      <c r="BD252" s="113">
        <v>10.3</v>
      </c>
      <c r="BE252" s="113"/>
      <c r="BF252" s="109" t="s">
        <v>412</v>
      </c>
      <c r="BG252" s="106"/>
      <c r="BH252" s="109" t="s">
        <v>435</v>
      </c>
      <c r="BI252" s="109" t="s">
        <v>436</v>
      </c>
      <c r="BJ252" s="109" t="s">
        <v>670</v>
      </c>
      <c r="BK252" s="109" t="s">
        <v>416</v>
      </c>
      <c r="BL252" s="107" t="s">
        <v>11</v>
      </c>
      <c r="BM252" s="113">
        <v>618076.46414669999</v>
      </c>
      <c r="BN252" s="107" t="s">
        <v>339</v>
      </c>
      <c r="BO252" s="113"/>
      <c r="BP252" s="114">
        <v>37609</v>
      </c>
      <c r="BQ252" s="114">
        <v>48567</v>
      </c>
      <c r="BR252" s="113">
        <v>43681.26</v>
      </c>
      <c r="BS252" s="113">
        <v>196.96</v>
      </c>
      <c r="BT252" s="113">
        <v>44.18</v>
      </c>
    </row>
    <row r="253" spans="1:72" s="94" customFormat="1" ht="18.2" customHeight="1" x14ac:dyDescent="0.15">
      <c r="A253" s="97">
        <v>251</v>
      </c>
      <c r="B253" s="98" t="s">
        <v>158</v>
      </c>
      <c r="C253" s="98" t="s">
        <v>411</v>
      </c>
      <c r="D253" s="99">
        <v>45261</v>
      </c>
      <c r="E253" s="100" t="s">
        <v>679</v>
      </c>
      <c r="F253" s="101">
        <v>1</v>
      </c>
      <c r="G253" s="101">
        <v>1</v>
      </c>
      <c r="H253" s="102">
        <v>54785.16</v>
      </c>
      <c r="I253" s="102">
        <v>731.68</v>
      </c>
      <c r="J253" s="102">
        <v>0</v>
      </c>
      <c r="K253" s="102">
        <v>55516.84</v>
      </c>
      <c r="L253" s="102">
        <v>370.54</v>
      </c>
      <c r="M253" s="102">
        <v>0</v>
      </c>
      <c r="N253" s="102">
        <v>0</v>
      </c>
      <c r="O253" s="102">
        <v>367.4</v>
      </c>
      <c r="P253" s="102">
        <v>0</v>
      </c>
      <c r="Q253" s="102">
        <v>2.2599999999999998</v>
      </c>
      <c r="R253" s="102">
        <v>0</v>
      </c>
      <c r="S253" s="102">
        <v>55147.18</v>
      </c>
      <c r="T253" s="102">
        <v>946.9</v>
      </c>
      <c r="U253" s="102">
        <v>468.75</v>
      </c>
      <c r="V253" s="102">
        <v>0</v>
      </c>
      <c r="W253" s="102">
        <v>471.89</v>
      </c>
      <c r="X253" s="102">
        <v>0</v>
      </c>
      <c r="Y253" s="102">
        <v>0</v>
      </c>
      <c r="Z253" s="102">
        <v>0</v>
      </c>
      <c r="AA253" s="102">
        <v>943.76</v>
      </c>
      <c r="AB253" s="102">
        <v>0</v>
      </c>
      <c r="AC253" s="102">
        <v>0</v>
      </c>
      <c r="AD253" s="102">
        <v>0</v>
      </c>
      <c r="AE253" s="102">
        <v>0</v>
      </c>
      <c r="AF253" s="102">
        <v>0</v>
      </c>
      <c r="AG253" s="102">
        <v>0</v>
      </c>
      <c r="AH253" s="102">
        <v>0</v>
      </c>
      <c r="AI253" s="102">
        <v>0</v>
      </c>
      <c r="AJ253" s="102">
        <v>121.46</v>
      </c>
      <c r="AK253" s="102">
        <v>0</v>
      </c>
      <c r="AL253" s="102">
        <v>0</v>
      </c>
      <c r="AM253" s="102">
        <v>0</v>
      </c>
      <c r="AN253" s="102">
        <v>0</v>
      </c>
      <c r="AO253" s="102">
        <v>112.12</v>
      </c>
      <c r="AP253" s="102">
        <v>58.58</v>
      </c>
      <c r="AQ253" s="102">
        <v>6.0000000000000001E-3</v>
      </c>
      <c r="AR253" s="102">
        <v>0</v>
      </c>
      <c r="AS253" s="102">
        <v>0</v>
      </c>
      <c r="AT253" s="102">
        <v>0</v>
      </c>
      <c r="AU253" s="102">
        <f t="shared" si="3"/>
        <v>1133.7159999999999</v>
      </c>
      <c r="AV253" s="102">
        <v>734.82</v>
      </c>
      <c r="AW253" s="102">
        <v>943.76</v>
      </c>
      <c r="AX253" s="103">
        <v>97</v>
      </c>
      <c r="AY253" s="103">
        <v>360</v>
      </c>
      <c r="AZ253" s="102">
        <v>360340.49400000001</v>
      </c>
      <c r="BA253" s="102">
        <v>94050</v>
      </c>
      <c r="BB253" s="104">
        <v>80</v>
      </c>
      <c r="BC253" s="104">
        <v>46.908818713450302</v>
      </c>
      <c r="BD253" s="104">
        <v>10.199999999999999</v>
      </c>
      <c r="BE253" s="104"/>
      <c r="BF253" s="100" t="s">
        <v>412</v>
      </c>
      <c r="BG253" s="97"/>
      <c r="BH253" s="100" t="s">
        <v>162</v>
      </c>
      <c r="BI253" s="100" t="s">
        <v>671</v>
      </c>
      <c r="BJ253" s="100" t="s">
        <v>680</v>
      </c>
      <c r="BK253" s="100" t="s">
        <v>434</v>
      </c>
      <c r="BL253" s="98" t="s">
        <v>11</v>
      </c>
      <c r="BM253" s="104">
        <v>438127.24947420001</v>
      </c>
      <c r="BN253" s="98" t="s">
        <v>339</v>
      </c>
      <c r="BO253" s="104"/>
      <c r="BP253" s="105">
        <v>37246</v>
      </c>
      <c r="BQ253" s="105">
        <v>48203</v>
      </c>
      <c r="BR253" s="104">
        <v>584.29999999999995</v>
      </c>
      <c r="BS253" s="104">
        <v>121.46</v>
      </c>
      <c r="BT253" s="104">
        <v>0</v>
      </c>
    </row>
    <row r="254" spans="1:72" s="94" customFormat="1" ht="18.2" customHeight="1" x14ac:dyDescent="0.15">
      <c r="A254" s="106">
        <v>252</v>
      </c>
      <c r="B254" s="107" t="s">
        <v>158</v>
      </c>
      <c r="C254" s="107" t="s">
        <v>411</v>
      </c>
      <c r="D254" s="108">
        <v>45261</v>
      </c>
      <c r="E254" s="109" t="s">
        <v>681</v>
      </c>
      <c r="F254" s="110">
        <v>0</v>
      </c>
      <c r="G254" s="110">
        <v>0</v>
      </c>
      <c r="H254" s="111">
        <v>54992.52</v>
      </c>
      <c r="I254" s="111">
        <v>0</v>
      </c>
      <c r="J254" s="111">
        <v>0</v>
      </c>
      <c r="K254" s="111">
        <v>54992.52</v>
      </c>
      <c r="L254" s="111">
        <v>371.87</v>
      </c>
      <c r="M254" s="111">
        <v>0</v>
      </c>
      <c r="N254" s="111">
        <v>0</v>
      </c>
      <c r="O254" s="111">
        <v>0</v>
      </c>
      <c r="P254" s="111">
        <v>371.87</v>
      </c>
      <c r="Q254" s="111">
        <v>2.2599999999999998</v>
      </c>
      <c r="R254" s="111">
        <v>0</v>
      </c>
      <c r="S254" s="111">
        <v>54618.39</v>
      </c>
      <c r="T254" s="111">
        <v>0</v>
      </c>
      <c r="U254" s="111">
        <v>467.42</v>
      </c>
      <c r="V254" s="111">
        <v>0</v>
      </c>
      <c r="W254" s="111">
        <v>0</v>
      </c>
      <c r="X254" s="111">
        <v>467.42</v>
      </c>
      <c r="Y254" s="111">
        <v>0</v>
      </c>
      <c r="Z254" s="111">
        <v>0</v>
      </c>
      <c r="AA254" s="111">
        <v>0</v>
      </c>
      <c r="AB254" s="111">
        <v>121.46</v>
      </c>
      <c r="AC254" s="111">
        <v>0</v>
      </c>
      <c r="AD254" s="111">
        <v>0</v>
      </c>
      <c r="AE254" s="111">
        <v>0</v>
      </c>
      <c r="AF254" s="111">
        <v>0</v>
      </c>
      <c r="AG254" s="111">
        <v>0</v>
      </c>
      <c r="AH254" s="111">
        <v>112.12</v>
      </c>
      <c r="AI254" s="111">
        <v>58.58</v>
      </c>
      <c r="AJ254" s="111">
        <v>0</v>
      </c>
      <c r="AK254" s="111">
        <v>0</v>
      </c>
      <c r="AL254" s="111">
        <v>0</v>
      </c>
      <c r="AM254" s="111">
        <v>0</v>
      </c>
      <c r="AN254" s="111">
        <v>0</v>
      </c>
      <c r="AO254" s="111">
        <v>0</v>
      </c>
      <c r="AP254" s="111">
        <v>0</v>
      </c>
      <c r="AQ254" s="111">
        <v>6.0000000000000001E-3</v>
      </c>
      <c r="AR254" s="111">
        <v>0</v>
      </c>
      <c r="AS254" s="111">
        <v>0</v>
      </c>
      <c r="AT254" s="111">
        <v>0</v>
      </c>
      <c r="AU254" s="111">
        <f t="shared" si="3"/>
        <v>1133.7160000000001</v>
      </c>
      <c r="AV254" s="111">
        <v>0</v>
      </c>
      <c r="AW254" s="111">
        <v>0</v>
      </c>
      <c r="AX254" s="112">
        <v>97</v>
      </c>
      <c r="AY254" s="112">
        <v>360</v>
      </c>
      <c r="AZ254" s="111">
        <v>360340.49400000001</v>
      </c>
      <c r="BA254" s="111">
        <v>94050</v>
      </c>
      <c r="BB254" s="113">
        <v>80</v>
      </c>
      <c r="BC254" s="113">
        <v>46.459023923445002</v>
      </c>
      <c r="BD254" s="113">
        <v>10.199999999999999</v>
      </c>
      <c r="BE254" s="113"/>
      <c r="BF254" s="109" t="s">
        <v>412</v>
      </c>
      <c r="BG254" s="106"/>
      <c r="BH254" s="109" t="s">
        <v>162</v>
      </c>
      <c r="BI254" s="109" t="s">
        <v>671</v>
      </c>
      <c r="BJ254" s="109" t="s">
        <v>680</v>
      </c>
      <c r="BK254" s="109" t="s">
        <v>139</v>
      </c>
      <c r="BL254" s="107" t="s">
        <v>11</v>
      </c>
      <c r="BM254" s="113">
        <v>433926.17684909998</v>
      </c>
      <c r="BN254" s="107" t="s">
        <v>339</v>
      </c>
      <c r="BO254" s="113"/>
      <c r="BP254" s="114">
        <v>37246</v>
      </c>
      <c r="BQ254" s="114">
        <v>48203</v>
      </c>
      <c r="BR254" s="113">
        <v>0</v>
      </c>
      <c r="BS254" s="113">
        <v>121.46</v>
      </c>
      <c r="BT254" s="113">
        <v>0</v>
      </c>
    </row>
    <row r="255" spans="1:72" s="94" customFormat="1" ht="18.2" customHeight="1" x14ac:dyDescent="0.15">
      <c r="A255" s="97">
        <v>253</v>
      </c>
      <c r="B255" s="98" t="s">
        <v>158</v>
      </c>
      <c r="C255" s="98" t="s">
        <v>411</v>
      </c>
      <c r="D255" s="99">
        <v>45261</v>
      </c>
      <c r="E255" s="100" t="s">
        <v>682</v>
      </c>
      <c r="F255" s="101">
        <v>0</v>
      </c>
      <c r="G255" s="101">
        <v>0</v>
      </c>
      <c r="H255" s="102">
        <v>55144.5</v>
      </c>
      <c r="I255" s="102">
        <v>0</v>
      </c>
      <c r="J255" s="102">
        <v>0</v>
      </c>
      <c r="K255" s="102">
        <v>55144.5</v>
      </c>
      <c r="L255" s="102">
        <v>370.58</v>
      </c>
      <c r="M255" s="102">
        <v>0</v>
      </c>
      <c r="N255" s="102">
        <v>0</v>
      </c>
      <c r="O255" s="102">
        <v>0</v>
      </c>
      <c r="P255" s="102">
        <v>370.58</v>
      </c>
      <c r="Q255" s="102">
        <v>2.27</v>
      </c>
      <c r="R255" s="102">
        <v>0</v>
      </c>
      <c r="S255" s="102">
        <v>54771.65</v>
      </c>
      <c r="T255" s="102">
        <v>0</v>
      </c>
      <c r="U255" s="102">
        <v>468.71</v>
      </c>
      <c r="V255" s="102">
        <v>0</v>
      </c>
      <c r="W255" s="102">
        <v>0</v>
      </c>
      <c r="X255" s="102">
        <v>468.71</v>
      </c>
      <c r="Y255" s="102">
        <v>0</v>
      </c>
      <c r="Z255" s="102">
        <v>0</v>
      </c>
      <c r="AA255" s="102">
        <v>0</v>
      </c>
      <c r="AB255" s="102">
        <v>121.46</v>
      </c>
      <c r="AC255" s="102">
        <v>0</v>
      </c>
      <c r="AD255" s="102">
        <v>0</v>
      </c>
      <c r="AE255" s="102">
        <v>0</v>
      </c>
      <c r="AF255" s="102">
        <v>0</v>
      </c>
      <c r="AG255" s="102">
        <v>0</v>
      </c>
      <c r="AH255" s="102">
        <v>112.12</v>
      </c>
      <c r="AI255" s="102">
        <v>58.58</v>
      </c>
      <c r="AJ255" s="102">
        <v>0</v>
      </c>
      <c r="AK255" s="102">
        <v>0</v>
      </c>
      <c r="AL255" s="102">
        <v>0</v>
      </c>
      <c r="AM255" s="102">
        <v>0</v>
      </c>
      <c r="AN255" s="102">
        <v>0</v>
      </c>
      <c r="AO255" s="102">
        <v>0</v>
      </c>
      <c r="AP255" s="102">
        <v>0</v>
      </c>
      <c r="AQ255" s="102">
        <v>0</v>
      </c>
      <c r="AR255" s="102">
        <v>0</v>
      </c>
      <c r="AS255" s="102">
        <v>2.5170000000000001E-3</v>
      </c>
      <c r="AT255" s="102">
        <v>0</v>
      </c>
      <c r="AU255" s="102">
        <f t="shared" si="3"/>
        <v>1133.7174829999999</v>
      </c>
      <c r="AV255" s="102">
        <v>0</v>
      </c>
      <c r="AW255" s="102">
        <v>0</v>
      </c>
      <c r="AX255" s="103">
        <v>97</v>
      </c>
      <c r="AY255" s="103">
        <v>360</v>
      </c>
      <c r="AZ255" s="102">
        <v>360340.49400000001</v>
      </c>
      <c r="BA255" s="102">
        <v>94050</v>
      </c>
      <c r="BB255" s="104">
        <v>80</v>
      </c>
      <c r="BC255" s="104">
        <v>46.5893886230728</v>
      </c>
      <c r="BD255" s="104">
        <v>10.199999999999999</v>
      </c>
      <c r="BE255" s="104"/>
      <c r="BF255" s="100" t="s">
        <v>412</v>
      </c>
      <c r="BG255" s="97"/>
      <c r="BH255" s="100" t="s">
        <v>162</v>
      </c>
      <c r="BI255" s="100" t="s">
        <v>671</v>
      </c>
      <c r="BJ255" s="100" t="s">
        <v>683</v>
      </c>
      <c r="BK255" s="100" t="s">
        <v>139</v>
      </c>
      <c r="BL255" s="98" t="s">
        <v>11</v>
      </c>
      <c r="BM255" s="104">
        <v>435143.78003849997</v>
      </c>
      <c r="BN255" s="98" t="s">
        <v>339</v>
      </c>
      <c r="BO255" s="104"/>
      <c r="BP255" s="105">
        <v>37246</v>
      </c>
      <c r="BQ255" s="105">
        <v>48203</v>
      </c>
      <c r="BR255" s="104">
        <v>0</v>
      </c>
      <c r="BS255" s="104">
        <v>121.46</v>
      </c>
      <c r="BT255" s="104">
        <v>0</v>
      </c>
    </row>
    <row r="256" spans="1:72" s="94" customFormat="1" ht="18.2" customHeight="1" x14ac:dyDescent="0.15">
      <c r="A256" s="106">
        <v>254</v>
      </c>
      <c r="B256" s="107" t="s">
        <v>158</v>
      </c>
      <c r="C256" s="107" t="s">
        <v>411</v>
      </c>
      <c r="D256" s="108">
        <v>45261</v>
      </c>
      <c r="E256" s="109" t="s">
        <v>684</v>
      </c>
      <c r="F256" s="110">
        <v>0</v>
      </c>
      <c r="G256" s="110">
        <v>0</v>
      </c>
      <c r="H256" s="111">
        <v>52454.21</v>
      </c>
      <c r="I256" s="111">
        <v>390.11</v>
      </c>
      <c r="J256" s="111">
        <v>0</v>
      </c>
      <c r="K256" s="111">
        <v>52844.32</v>
      </c>
      <c r="L256" s="111">
        <v>393.45</v>
      </c>
      <c r="M256" s="111">
        <v>0</v>
      </c>
      <c r="N256" s="111">
        <v>0</v>
      </c>
      <c r="O256" s="111">
        <v>390.11</v>
      </c>
      <c r="P256" s="111">
        <v>393.45</v>
      </c>
      <c r="Q256" s="111">
        <v>2.27</v>
      </c>
      <c r="R256" s="111">
        <v>0</v>
      </c>
      <c r="S256" s="111">
        <v>52058.49</v>
      </c>
      <c r="T256" s="111">
        <v>449.18</v>
      </c>
      <c r="U256" s="111">
        <v>445.84</v>
      </c>
      <c r="V256" s="111">
        <v>0</v>
      </c>
      <c r="W256" s="111">
        <v>449.18</v>
      </c>
      <c r="X256" s="111">
        <v>445.84</v>
      </c>
      <c r="Y256" s="111">
        <v>0</v>
      </c>
      <c r="Z256" s="111">
        <v>0</v>
      </c>
      <c r="AA256" s="111">
        <v>0</v>
      </c>
      <c r="AB256" s="111">
        <v>121.46</v>
      </c>
      <c r="AC256" s="111">
        <v>0</v>
      </c>
      <c r="AD256" s="111">
        <v>0</v>
      </c>
      <c r="AE256" s="111">
        <v>0</v>
      </c>
      <c r="AF256" s="111">
        <v>0</v>
      </c>
      <c r="AG256" s="111">
        <v>0</v>
      </c>
      <c r="AH256" s="111">
        <v>112.12</v>
      </c>
      <c r="AI256" s="111">
        <v>58.58</v>
      </c>
      <c r="AJ256" s="111">
        <v>121.46</v>
      </c>
      <c r="AK256" s="111">
        <v>0</v>
      </c>
      <c r="AL256" s="111">
        <v>0</v>
      </c>
      <c r="AM256" s="111">
        <v>0</v>
      </c>
      <c r="AN256" s="111">
        <v>0</v>
      </c>
      <c r="AO256" s="111">
        <v>112.12</v>
      </c>
      <c r="AP256" s="111">
        <v>58.57</v>
      </c>
      <c r="AQ256" s="111">
        <v>2.2610000000000001</v>
      </c>
      <c r="AR256" s="111">
        <v>0</v>
      </c>
      <c r="AS256" s="111">
        <v>0</v>
      </c>
      <c r="AT256" s="111">
        <v>0</v>
      </c>
      <c r="AU256" s="111">
        <f t="shared" si="3"/>
        <v>2267.4209999999998</v>
      </c>
      <c r="AV256" s="111">
        <v>0</v>
      </c>
      <c r="AW256" s="111">
        <v>0</v>
      </c>
      <c r="AX256" s="112">
        <v>97</v>
      </c>
      <c r="AY256" s="112">
        <v>360</v>
      </c>
      <c r="AZ256" s="111">
        <v>360340.49400000001</v>
      </c>
      <c r="BA256" s="111">
        <v>94050</v>
      </c>
      <c r="BB256" s="113">
        <v>80</v>
      </c>
      <c r="BC256" s="113">
        <v>44.281543859649098</v>
      </c>
      <c r="BD256" s="113">
        <v>10.199999999999999</v>
      </c>
      <c r="BE256" s="113"/>
      <c r="BF256" s="109" t="s">
        <v>412</v>
      </c>
      <c r="BG256" s="106"/>
      <c r="BH256" s="109" t="s">
        <v>162</v>
      </c>
      <c r="BI256" s="109" t="s">
        <v>671</v>
      </c>
      <c r="BJ256" s="109" t="s">
        <v>683</v>
      </c>
      <c r="BK256" s="109" t="s">
        <v>139</v>
      </c>
      <c r="BL256" s="107" t="s">
        <v>11</v>
      </c>
      <c r="BM256" s="113">
        <v>413588.56491810002</v>
      </c>
      <c r="BN256" s="107" t="s">
        <v>339</v>
      </c>
      <c r="BO256" s="113"/>
      <c r="BP256" s="114">
        <v>37246</v>
      </c>
      <c r="BQ256" s="114">
        <v>48203</v>
      </c>
      <c r="BR256" s="113">
        <v>0</v>
      </c>
      <c r="BS256" s="113">
        <v>121.46</v>
      </c>
      <c r="BT256" s="113">
        <v>0</v>
      </c>
    </row>
    <row r="257" spans="1:72" s="94" customFormat="1" ht="18.2" customHeight="1" x14ac:dyDescent="0.15">
      <c r="A257" s="97">
        <v>255</v>
      </c>
      <c r="B257" s="98" t="s">
        <v>158</v>
      </c>
      <c r="C257" s="98" t="s">
        <v>411</v>
      </c>
      <c r="D257" s="99">
        <v>45261</v>
      </c>
      <c r="E257" s="100" t="s">
        <v>281</v>
      </c>
      <c r="F257" s="101">
        <v>15</v>
      </c>
      <c r="G257" s="101">
        <v>18</v>
      </c>
      <c r="H257" s="102">
        <v>45944.58</v>
      </c>
      <c r="I257" s="102">
        <v>6054.73</v>
      </c>
      <c r="J257" s="102">
        <v>0</v>
      </c>
      <c r="K257" s="102">
        <v>51999.31</v>
      </c>
      <c r="L257" s="102">
        <v>346.6</v>
      </c>
      <c r="M257" s="102">
        <v>0</v>
      </c>
      <c r="N257" s="102">
        <v>0</v>
      </c>
      <c r="O257" s="102">
        <v>1195.5999999999999</v>
      </c>
      <c r="P257" s="102">
        <v>0</v>
      </c>
      <c r="Q257" s="102">
        <v>0</v>
      </c>
      <c r="R257" s="102">
        <v>0</v>
      </c>
      <c r="S257" s="102">
        <v>50803.71</v>
      </c>
      <c r="T257" s="102">
        <v>7950.36</v>
      </c>
      <c r="U257" s="102">
        <v>390.51</v>
      </c>
      <c r="V257" s="102">
        <v>0</v>
      </c>
      <c r="W257" s="102">
        <v>2035.71</v>
      </c>
      <c r="X257" s="102">
        <v>0</v>
      </c>
      <c r="Y257" s="102">
        <v>0</v>
      </c>
      <c r="Z257" s="102">
        <v>0</v>
      </c>
      <c r="AA257" s="102">
        <v>6305.16</v>
      </c>
      <c r="AB257" s="102">
        <v>0</v>
      </c>
      <c r="AC257" s="102">
        <v>0</v>
      </c>
      <c r="AD257" s="102">
        <v>0</v>
      </c>
      <c r="AE257" s="102">
        <v>0</v>
      </c>
      <c r="AF257" s="102">
        <v>0</v>
      </c>
      <c r="AG257" s="102">
        <v>0</v>
      </c>
      <c r="AH257" s="102">
        <v>0</v>
      </c>
      <c r="AI257" s="102">
        <v>0</v>
      </c>
      <c r="AJ257" s="102">
        <v>642.9</v>
      </c>
      <c r="AK257" s="102">
        <v>0</v>
      </c>
      <c r="AL257" s="102">
        <v>0</v>
      </c>
      <c r="AM257" s="102">
        <v>247.2</v>
      </c>
      <c r="AN257" s="102">
        <v>0</v>
      </c>
      <c r="AO257" s="102">
        <v>479.02</v>
      </c>
      <c r="AP257" s="102">
        <v>206.68</v>
      </c>
      <c r="AQ257" s="102">
        <v>0</v>
      </c>
      <c r="AR257" s="102">
        <v>0</v>
      </c>
      <c r="AS257" s="102">
        <v>3524.3628130000002</v>
      </c>
      <c r="AT257" s="102">
        <v>0</v>
      </c>
      <c r="AU257" s="102">
        <f t="shared" si="3"/>
        <v>1282.7471870000004</v>
      </c>
      <c r="AV257" s="102">
        <v>5205.7299999999996</v>
      </c>
      <c r="AW257" s="102">
        <v>6305.16</v>
      </c>
      <c r="AX257" s="103">
        <v>97</v>
      </c>
      <c r="AY257" s="103">
        <v>360</v>
      </c>
      <c r="AZ257" s="102">
        <v>360340.49400000001</v>
      </c>
      <c r="BA257" s="102">
        <v>82600</v>
      </c>
      <c r="BB257" s="104">
        <v>70</v>
      </c>
      <c r="BC257" s="104">
        <v>43.053991525423697</v>
      </c>
      <c r="BD257" s="104">
        <v>10.199999999999999</v>
      </c>
      <c r="BE257" s="104"/>
      <c r="BF257" s="100" t="s">
        <v>412</v>
      </c>
      <c r="BG257" s="97"/>
      <c r="BH257" s="100" t="s">
        <v>162</v>
      </c>
      <c r="BI257" s="100" t="s">
        <v>671</v>
      </c>
      <c r="BJ257" s="100" t="s">
        <v>683</v>
      </c>
      <c r="BK257" s="100" t="s">
        <v>416</v>
      </c>
      <c r="BL257" s="98" t="s">
        <v>11</v>
      </c>
      <c r="BM257" s="104">
        <v>403619.7267999</v>
      </c>
      <c r="BN257" s="98" t="s">
        <v>339</v>
      </c>
      <c r="BO257" s="104"/>
      <c r="BP257" s="105">
        <v>37246</v>
      </c>
      <c r="BQ257" s="105">
        <v>48203</v>
      </c>
      <c r="BR257" s="104">
        <v>5003.6099999999997</v>
      </c>
      <c r="BS257" s="104">
        <v>128.58000000000001</v>
      </c>
      <c r="BT257" s="104">
        <v>57.32</v>
      </c>
    </row>
    <row r="258" spans="1:72" s="94" customFormat="1" ht="18.2" customHeight="1" x14ac:dyDescent="0.15">
      <c r="A258" s="106">
        <v>256</v>
      </c>
      <c r="B258" s="107" t="s">
        <v>158</v>
      </c>
      <c r="C258" s="107" t="s">
        <v>411</v>
      </c>
      <c r="D258" s="108">
        <v>45261</v>
      </c>
      <c r="E258" s="109" t="s">
        <v>685</v>
      </c>
      <c r="F258" s="110">
        <v>0</v>
      </c>
      <c r="G258" s="110">
        <v>1</v>
      </c>
      <c r="H258" s="111">
        <v>52112.57</v>
      </c>
      <c r="I258" s="111">
        <v>485.41</v>
      </c>
      <c r="J258" s="111">
        <v>0</v>
      </c>
      <c r="K258" s="111">
        <v>52597.98</v>
      </c>
      <c r="L258" s="111">
        <v>396.36</v>
      </c>
      <c r="M258" s="111">
        <v>0</v>
      </c>
      <c r="N258" s="111">
        <v>0</v>
      </c>
      <c r="O258" s="111">
        <v>485.41</v>
      </c>
      <c r="P258" s="111">
        <v>396.36</v>
      </c>
      <c r="Q258" s="111">
        <v>0</v>
      </c>
      <c r="R258" s="111">
        <v>0</v>
      </c>
      <c r="S258" s="111">
        <v>51716.21</v>
      </c>
      <c r="T258" s="111">
        <v>446.27</v>
      </c>
      <c r="U258" s="111">
        <v>442.93</v>
      </c>
      <c r="V258" s="111">
        <v>0</v>
      </c>
      <c r="W258" s="111">
        <v>446.27</v>
      </c>
      <c r="X258" s="111">
        <v>442.93</v>
      </c>
      <c r="Y258" s="111">
        <v>0</v>
      </c>
      <c r="Z258" s="111">
        <v>0</v>
      </c>
      <c r="AA258" s="111">
        <v>0</v>
      </c>
      <c r="AB258" s="111">
        <v>121.44</v>
      </c>
      <c r="AC258" s="111">
        <v>0</v>
      </c>
      <c r="AD258" s="111">
        <v>0</v>
      </c>
      <c r="AE258" s="111">
        <v>0</v>
      </c>
      <c r="AF258" s="111">
        <v>46.51</v>
      </c>
      <c r="AG258" s="111">
        <v>0</v>
      </c>
      <c r="AH258" s="111">
        <v>112.12</v>
      </c>
      <c r="AI258" s="111">
        <v>58.96</v>
      </c>
      <c r="AJ258" s="111">
        <v>121.44</v>
      </c>
      <c r="AK258" s="111">
        <v>0</v>
      </c>
      <c r="AL258" s="111">
        <v>0</v>
      </c>
      <c r="AM258" s="111">
        <v>0</v>
      </c>
      <c r="AN258" s="111">
        <v>0</v>
      </c>
      <c r="AO258" s="111">
        <v>112.12</v>
      </c>
      <c r="AP258" s="111">
        <v>58.96</v>
      </c>
      <c r="AQ258" s="111">
        <v>44.104999999999997</v>
      </c>
      <c r="AR258" s="111">
        <v>0</v>
      </c>
      <c r="AS258" s="111">
        <v>0</v>
      </c>
      <c r="AT258" s="111">
        <v>0</v>
      </c>
      <c r="AU258" s="111">
        <f t="shared" si="3"/>
        <v>2446.625</v>
      </c>
      <c r="AV258" s="111">
        <v>0</v>
      </c>
      <c r="AW258" s="111">
        <v>0</v>
      </c>
      <c r="AX258" s="112">
        <v>89</v>
      </c>
      <c r="AY258" s="112">
        <v>360</v>
      </c>
      <c r="AZ258" s="111">
        <v>360857.098</v>
      </c>
      <c r="BA258" s="111">
        <v>94050</v>
      </c>
      <c r="BB258" s="113">
        <v>80</v>
      </c>
      <c r="BC258" s="113">
        <v>43.990396597554501</v>
      </c>
      <c r="BD258" s="113">
        <v>10.199999999999999</v>
      </c>
      <c r="BE258" s="113"/>
      <c r="BF258" s="109" t="s">
        <v>412</v>
      </c>
      <c r="BG258" s="106"/>
      <c r="BH258" s="109" t="s">
        <v>162</v>
      </c>
      <c r="BI258" s="109" t="s">
        <v>671</v>
      </c>
      <c r="BJ258" s="109" t="s">
        <v>683</v>
      </c>
      <c r="BK258" s="109" t="s">
        <v>139</v>
      </c>
      <c r="BL258" s="107" t="s">
        <v>11</v>
      </c>
      <c r="BM258" s="113">
        <v>410869.25642490003</v>
      </c>
      <c r="BN258" s="107" t="s">
        <v>339</v>
      </c>
      <c r="BO258" s="113"/>
      <c r="BP258" s="114">
        <v>37280</v>
      </c>
      <c r="BQ258" s="114">
        <v>48237</v>
      </c>
      <c r="BR258" s="113">
        <v>0</v>
      </c>
      <c r="BS258" s="113">
        <v>121.44</v>
      </c>
      <c r="BT258" s="113">
        <v>0</v>
      </c>
    </row>
    <row r="259" spans="1:72" s="94" customFormat="1" ht="18.2" customHeight="1" x14ac:dyDescent="0.15">
      <c r="A259" s="97">
        <v>257</v>
      </c>
      <c r="B259" s="98" t="s">
        <v>158</v>
      </c>
      <c r="C259" s="98" t="s">
        <v>411</v>
      </c>
      <c r="D259" s="99">
        <v>45261</v>
      </c>
      <c r="E259" s="100" t="s">
        <v>686</v>
      </c>
      <c r="F259" s="101">
        <v>0</v>
      </c>
      <c r="G259" s="101">
        <v>0</v>
      </c>
      <c r="H259" s="102">
        <v>54934.96</v>
      </c>
      <c r="I259" s="102">
        <v>43.48</v>
      </c>
      <c r="J259" s="102">
        <v>0</v>
      </c>
      <c r="K259" s="102">
        <v>54978.44</v>
      </c>
      <c r="L259" s="102">
        <v>372.37</v>
      </c>
      <c r="M259" s="102">
        <v>0</v>
      </c>
      <c r="N259" s="102">
        <v>0</v>
      </c>
      <c r="O259" s="102">
        <v>43.48</v>
      </c>
      <c r="P259" s="102">
        <v>329</v>
      </c>
      <c r="Q259" s="102">
        <v>0</v>
      </c>
      <c r="R259" s="102">
        <v>0</v>
      </c>
      <c r="S259" s="102">
        <v>54605.96</v>
      </c>
      <c r="T259" s="102">
        <v>0</v>
      </c>
      <c r="U259" s="102">
        <v>466.92</v>
      </c>
      <c r="V259" s="102">
        <v>0</v>
      </c>
      <c r="W259" s="102">
        <v>0</v>
      </c>
      <c r="X259" s="102">
        <v>466.92</v>
      </c>
      <c r="Y259" s="102">
        <v>0</v>
      </c>
      <c r="Z259" s="102">
        <v>0</v>
      </c>
      <c r="AA259" s="102">
        <v>0</v>
      </c>
      <c r="AB259" s="102">
        <v>121.46</v>
      </c>
      <c r="AC259" s="102">
        <v>0</v>
      </c>
      <c r="AD259" s="102">
        <v>0</v>
      </c>
      <c r="AE259" s="102">
        <v>0</v>
      </c>
      <c r="AF259" s="102">
        <v>0</v>
      </c>
      <c r="AG259" s="102">
        <v>0</v>
      </c>
      <c r="AH259" s="102">
        <v>112.12</v>
      </c>
      <c r="AI259" s="102">
        <v>58.58</v>
      </c>
      <c r="AJ259" s="102">
        <v>0</v>
      </c>
      <c r="AK259" s="102">
        <v>0</v>
      </c>
      <c r="AL259" s="102">
        <v>0</v>
      </c>
      <c r="AM259" s="102">
        <v>44.58</v>
      </c>
      <c r="AN259" s="102">
        <v>0</v>
      </c>
      <c r="AO259" s="102">
        <v>0</v>
      </c>
      <c r="AP259" s="102">
        <v>0</v>
      </c>
      <c r="AQ259" s="102">
        <v>5.0000000000000001E-3</v>
      </c>
      <c r="AR259" s="102">
        <v>0</v>
      </c>
      <c r="AS259" s="102">
        <v>0</v>
      </c>
      <c r="AT259" s="102">
        <v>44.58</v>
      </c>
      <c r="AU259" s="102">
        <f t="shared" ref="AU259:AU322" si="4">SUM(AB259:AR259,W259:Y259,O259:R259)-J259-AS259-AT259</f>
        <v>1131.5650000000001</v>
      </c>
      <c r="AV259" s="102">
        <v>43.37</v>
      </c>
      <c r="AW259" s="102">
        <v>0</v>
      </c>
      <c r="AX259" s="103">
        <v>97</v>
      </c>
      <c r="AY259" s="103">
        <v>360</v>
      </c>
      <c r="AZ259" s="102">
        <v>360340.49400000001</v>
      </c>
      <c r="BA259" s="102">
        <v>94050</v>
      </c>
      <c r="BB259" s="104">
        <v>80</v>
      </c>
      <c r="BC259" s="104">
        <v>46.448450824029798</v>
      </c>
      <c r="BD259" s="104">
        <v>10.199999999999999</v>
      </c>
      <c r="BE259" s="104"/>
      <c r="BF259" s="100" t="s">
        <v>412</v>
      </c>
      <c r="BG259" s="97"/>
      <c r="BH259" s="100" t="s">
        <v>162</v>
      </c>
      <c r="BI259" s="100" t="s">
        <v>671</v>
      </c>
      <c r="BJ259" s="100" t="s">
        <v>683</v>
      </c>
      <c r="BK259" s="100" t="s">
        <v>139</v>
      </c>
      <c r="BL259" s="98" t="s">
        <v>11</v>
      </c>
      <c r="BM259" s="104">
        <v>433827.4243524</v>
      </c>
      <c r="BN259" s="98" t="s">
        <v>339</v>
      </c>
      <c r="BO259" s="104"/>
      <c r="BP259" s="105">
        <v>37246</v>
      </c>
      <c r="BQ259" s="105">
        <v>48203</v>
      </c>
      <c r="BR259" s="104">
        <v>44.58</v>
      </c>
      <c r="BS259" s="104">
        <v>121.46</v>
      </c>
      <c r="BT259" s="104">
        <v>44.58</v>
      </c>
    </row>
    <row r="260" spans="1:72" s="94" customFormat="1" ht="18.2" customHeight="1" x14ac:dyDescent="0.15">
      <c r="A260" s="106">
        <v>258</v>
      </c>
      <c r="B260" s="107" t="s">
        <v>158</v>
      </c>
      <c r="C260" s="107" t="s">
        <v>411</v>
      </c>
      <c r="D260" s="108">
        <v>45261</v>
      </c>
      <c r="E260" s="109" t="s">
        <v>687</v>
      </c>
      <c r="F260" s="110">
        <v>0</v>
      </c>
      <c r="G260" s="110">
        <v>0</v>
      </c>
      <c r="H260" s="111">
        <v>55241.42</v>
      </c>
      <c r="I260" s="111">
        <v>0</v>
      </c>
      <c r="J260" s="111">
        <v>0</v>
      </c>
      <c r="K260" s="111">
        <v>55241.42</v>
      </c>
      <c r="L260" s="111">
        <v>369.74</v>
      </c>
      <c r="M260" s="111">
        <v>0</v>
      </c>
      <c r="N260" s="111">
        <v>0</v>
      </c>
      <c r="O260" s="111">
        <v>0</v>
      </c>
      <c r="P260" s="111">
        <v>369.74</v>
      </c>
      <c r="Q260" s="111">
        <v>0</v>
      </c>
      <c r="R260" s="111">
        <v>0</v>
      </c>
      <c r="S260" s="111">
        <v>54871.68</v>
      </c>
      <c r="T260" s="111">
        <v>0</v>
      </c>
      <c r="U260" s="111">
        <v>469.55</v>
      </c>
      <c r="V260" s="111">
        <v>0</v>
      </c>
      <c r="W260" s="111">
        <v>0</v>
      </c>
      <c r="X260" s="111">
        <v>469.55</v>
      </c>
      <c r="Y260" s="111">
        <v>0</v>
      </c>
      <c r="Z260" s="111">
        <v>0</v>
      </c>
      <c r="AA260" s="111">
        <v>0</v>
      </c>
      <c r="AB260" s="111">
        <v>121.46</v>
      </c>
      <c r="AC260" s="111">
        <v>0</v>
      </c>
      <c r="AD260" s="111">
        <v>0</v>
      </c>
      <c r="AE260" s="111">
        <v>0</v>
      </c>
      <c r="AF260" s="111">
        <v>0</v>
      </c>
      <c r="AG260" s="111">
        <v>0</v>
      </c>
      <c r="AH260" s="111">
        <v>112.12</v>
      </c>
      <c r="AI260" s="111">
        <v>58.58</v>
      </c>
      <c r="AJ260" s="111">
        <v>0</v>
      </c>
      <c r="AK260" s="111">
        <v>0</v>
      </c>
      <c r="AL260" s="111">
        <v>0</v>
      </c>
      <c r="AM260" s="111">
        <v>0</v>
      </c>
      <c r="AN260" s="111">
        <v>0</v>
      </c>
      <c r="AO260" s="111">
        <v>0</v>
      </c>
      <c r="AP260" s="111">
        <v>0</v>
      </c>
      <c r="AQ260" s="111">
        <v>0</v>
      </c>
      <c r="AR260" s="111">
        <v>0</v>
      </c>
      <c r="AS260" s="111">
        <v>1.1328E-2</v>
      </c>
      <c r="AT260" s="111">
        <v>0</v>
      </c>
      <c r="AU260" s="111">
        <f t="shared" si="4"/>
        <v>1131.438672</v>
      </c>
      <c r="AV260" s="111">
        <v>0</v>
      </c>
      <c r="AW260" s="111">
        <v>0</v>
      </c>
      <c r="AX260" s="112">
        <v>97</v>
      </c>
      <c r="AY260" s="112">
        <v>360</v>
      </c>
      <c r="AZ260" s="111">
        <v>360340.49400000001</v>
      </c>
      <c r="BA260" s="111">
        <v>94050</v>
      </c>
      <c r="BB260" s="113">
        <v>80</v>
      </c>
      <c r="BC260" s="113">
        <v>46.6744752791069</v>
      </c>
      <c r="BD260" s="113">
        <v>10.199999999999999</v>
      </c>
      <c r="BE260" s="113"/>
      <c r="BF260" s="109" t="s">
        <v>412</v>
      </c>
      <c r="BG260" s="106"/>
      <c r="BH260" s="109" t="s">
        <v>162</v>
      </c>
      <c r="BI260" s="109" t="s">
        <v>671</v>
      </c>
      <c r="BJ260" s="109" t="s">
        <v>683</v>
      </c>
      <c r="BK260" s="109" t="s">
        <v>139</v>
      </c>
      <c r="BL260" s="107" t="s">
        <v>11</v>
      </c>
      <c r="BM260" s="113">
        <v>435938.4873792</v>
      </c>
      <c r="BN260" s="107" t="s">
        <v>339</v>
      </c>
      <c r="BO260" s="113"/>
      <c r="BP260" s="114">
        <v>37246</v>
      </c>
      <c r="BQ260" s="114">
        <v>48203</v>
      </c>
      <c r="BR260" s="113">
        <v>0</v>
      </c>
      <c r="BS260" s="113">
        <v>121.46</v>
      </c>
      <c r="BT260" s="113">
        <v>0</v>
      </c>
    </row>
    <row r="261" spans="1:72" s="94" customFormat="1" ht="18.2" customHeight="1" x14ac:dyDescent="0.15">
      <c r="A261" s="97">
        <v>259</v>
      </c>
      <c r="B261" s="98" t="s">
        <v>158</v>
      </c>
      <c r="C261" s="98" t="s">
        <v>411</v>
      </c>
      <c r="D261" s="99">
        <v>45261</v>
      </c>
      <c r="E261" s="100" t="s">
        <v>688</v>
      </c>
      <c r="F261" s="101">
        <v>0</v>
      </c>
      <c r="G261" s="101">
        <v>1</v>
      </c>
      <c r="H261" s="102">
        <v>53843.33</v>
      </c>
      <c r="I261" s="102">
        <v>753.67</v>
      </c>
      <c r="J261" s="102">
        <v>0</v>
      </c>
      <c r="K261" s="102">
        <v>54597</v>
      </c>
      <c r="L261" s="102">
        <v>381.65</v>
      </c>
      <c r="M261" s="102">
        <v>0</v>
      </c>
      <c r="N261" s="102">
        <v>0</v>
      </c>
      <c r="O261" s="102">
        <v>753.67</v>
      </c>
      <c r="P261" s="102">
        <v>0</v>
      </c>
      <c r="Q261" s="102">
        <v>0</v>
      </c>
      <c r="R261" s="102">
        <v>0</v>
      </c>
      <c r="S261" s="102">
        <v>53843.33</v>
      </c>
      <c r="T261" s="102">
        <v>924.91</v>
      </c>
      <c r="U261" s="102">
        <v>457.64</v>
      </c>
      <c r="V261" s="102">
        <v>0</v>
      </c>
      <c r="W261" s="102">
        <v>924.91</v>
      </c>
      <c r="X261" s="102">
        <v>0</v>
      </c>
      <c r="Y261" s="102">
        <v>0</v>
      </c>
      <c r="Z261" s="102">
        <v>0</v>
      </c>
      <c r="AA261" s="102">
        <v>457.64</v>
      </c>
      <c r="AB261" s="102">
        <v>0</v>
      </c>
      <c r="AC261" s="102">
        <v>0</v>
      </c>
      <c r="AD261" s="102">
        <v>0</v>
      </c>
      <c r="AE261" s="102">
        <v>0</v>
      </c>
      <c r="AF261" s="102">
        <v>44.58</v>
      </c>
      <c r="AG261" s="102">
        <v>0</v>
      </c>
      <c r="AH261" s="102">
        <v>0</v>
      </c>
      <c r="AI261" s="102">
        <v>36.369999999999997</v>
      </c>
      <c r="AJ261" s="102">
        <v>123.97</v>
      </c>
      <c r="AK261" s="102">
        <v>0</v>
      </c>
      <c r="AL261" s="102">
        <v>0</v>
      </c>
      <c r="AM261" s="102">
        <v>44.58</v>
      </c>
      <c r="AN261" s="102">
        <v>0</v>
      </c>
      <c r="AO261" s="102">
        <v>112.12</v>
      </c>
      <c r="AP261" s="102">
        <v>58.58</v>
      </c>
      <c r="AQ261" s="102">
        <v>0</v>
      </c>
      <c r="AR261" s="102">
        <v>0</v>
      </c>
      <c r="AS261" s="102">
        <v>1.2589999999999999E-3</v>
      </c>
      <c r="AT261" s="102">
        <v>0</v>
      </c>
      <c r="AU261" s="102">
        <f t="shared" si="4"/>
        <v>2098.7787409999996</v>
      </c>
      <c r="AV261" s="102">
        <v>381.65</v>
      </c>
      <c r="AW261" s="102">
        <v>457.64</v>
      </c>
      <c r="AX261" s="103">
        <v>97</v>
      </c>
      <c r="AY261" s="103">
        <v>360</v>
      </c>
      <c r="AZ261" s="102">
        <v>360340.49400000001</v>
      </c>
      <c r="BA261" s="102">
        <v>94050</v>
      </c>
      <c r="BB261" s="104">
        <v>80</v>
      </c>
      <c r="BC261" s="104">
        <v>45.799749069643802</v>
      </c>
      <c r="BD261" s="104">
        <v>10.199999999999999</v>
      </c>
      <c r="BE261" s="104"/>
      <c r="BF261" s="100" t="s">
        <v>412</v>
      </c>
      <c r="BG261" s="97"/>
      <c r="BH261" s="100" t="s">
        <v>162</v>
      </c>
      <c r="BI261" s="100" t="s">
        <v>671</v>
      </c>
      <c r="BJ261" s="100" t="s">
        <v>683</v>
      </c>
      <c r="BK261" s="100" t="s">
        <v>139</v>
      </c>
      <c r="BL261" s="98" t="s">
        <v>11</v>
      </c>
      <c r="BM261" s="104">
        <v>427768.56541769998</v>
      </c>
      <c r="BN261" s="98" t="s">
        <v>339</v>
      </c>
      <c r="BO261" s="104"/>
      <c r="BP261" s="105">
        <v>37246</v>
      </c>
      <c r="BQ261" s="105">
        <v>48203</v>
      </c>
      <c r="BR261" s="104">
        <v>255.79</v>
      </c>
      <c r="BS261" s="104">
        <v>121.46</v>
      </c>
      <c r="BT261" s="104">
        <v>44.58</v>
      </c>
    </row>
    <row r="262" spans="1:72" s="94" customFormat="1" ht="18.2" customHeight="1" x14ac:dyDescent="0.15">
      <c r="A262" s="106">
        <v>260</v>
      </c>
      <c r="B262" s="107" t="s">
        <v>158</v>
      </c>
      <c r="C262" s="107" t="s">
        <v>411</v>
      </c>
      <c r="D262" s="108">
        <v>45261</v>
      </c>
      <c r="E262" s="109" t="s">
        <v>689</v>
      </c>
      <c r="F262" s="110">
        <v>0</v>
      </c>
      <c r="G262" s="110">
        <v>0</v>
      </c>
      <c r="H262" s="111">
        <v>54290.2</v>
      </c>
      <c r="I262" s="111">
        <v>0</v>
      </c>
      <c r="J262" s="111">
        <v>0</v>
      </c>
      <c r="K262" s="111">
        <v>54290.2</v>
      </c>
      <c r="L262" s="111">
        <v>374.77</v>
      </c>
      <c r="M262" s="111">
        <v>0</v>
      </c>
      <c r="N262" s="111">
        <v>0</v>
      </c>
      <c r="O262" s="111">
        <v>0</v>
      </c>
      <c r="P262" s="111">
        <v>0</v>
      </c>
      <c r="Q262" s="111">
        <v>8.59</v>
      </c>
      <c r="R262" s="111">
        <v>0</v>
      </c>
      <c r="S262" s="111">
        <v>54281.61</v>
      </c>
      <c r="T262" s="111">
        <v>0</v>
      </c>
      <c r="U262" s="111">
        <v>464.52</v>
      </c>
      <c r="V262" s="111">
        <v>0</v>
      </c>
      <c r="W262" s="111">
        <v>0</v>
      </c>
      <c r="X262" s="111">
        <v>0</v>
      </c>
      <c r="Y262" s="111">
        <v>0</v>
      </c>
      <c r="Z262" s="111">
        <v>0</v>
      </c>
      <c r="AA262" s="111">
        <v>464.52</v>
      </c>
      <c r="AB262" s="111">
        <v>0</v>
      </c>
      <c r="AC262" s="111">
        <v>0</v>
      </c>
      <c r="AD262" s="111">
        <v>0</v>
      </c>
      <c r="AE262" s="111">
        <v>0</v>
      </c>
      <c r="AF262" s="111">
        <v>0</v>
      </c>
      <c r="AG262" s="111">
        <v>0</v>
      </c>
      <c r="AH262" s="111">
        <v>0</v>
      </c>
      <c r="AI262" s="111">
        <v>0</v>
      </c>
      <c r="AJ262" s="111">
        <v>0</v>
      </c>
      <c r="AK262" s="111">
        <v>0</v>
      </c>
      <c r="AL262" s="111">
        <v>0</v>
      </c>
      <c r="AM262" s="111">
        <v>0</v>
      </c>
      <c r="AN262" s="111">
        <v>0</v>
      </c>
      <c r="AO262" s="111">
        <v>0</v>
      </c>
      <c r="AP262" s="111">
        <v>0</v>
      </c>
      <c r="AQ262" s="111">
        <v>0</v>
      </c>
      <c r="AR262" s="111">
        <v>0</v>
      </c>
      <c r="AS262" s="111">
        <v>8.5465890000000009</v>
      </c>
      <c r="AT262" s="111">
        <v>0</v>
      </c>
      <c r="AU262" s="111">
        <f t="shared" si="4"/>
        <v>4.3410999999998978E-2</v>
      </c>
      <c r="AV262" s="111">
        <v>374.77</v>
      </c>
      <c r="AW262" s="111">
        <v>464.52</v>
      </c>
      <c r="AX262" s="112">
        <v>97</v>
      </c>
      <c r="AY262" s="112">
        <v>360</v>
      </c>
      <c r="AZ262" s="111">
        <v>360340.49400000001</v>
      </c>
      <c r="BA262" s="111">
        <v>94050</v>
      </c>
      <c r="BB262" s="113">
        <v>80</v>
      </c>
      <c r="BC262" s="113">
        <v>46.172555023923401</v>
      </c>
      <c r="BD262" s="113">
        <v>10.199999999999999</v>
      </c>
      <c r="BE262" s="113"/>
      <c r="BF262" s="109" t="s">
        <v>412</v>
      </c>
      <c r="BG262" s="106"/>
      <c r="BH262" s="109" t="s">
        <v>162</v>
      </c>
      <c r="BI262" s="109" t="s">
        <v>671</v>
      </c>
      <c r="BJ262" s="109" t="s">
        <v>683</v>
      </c>
      <c r="BK262" s="109" t="s">
        <v>139</v>
      </c>
      <c r="BL262" s="107" t="s">
        <v>11</v>
      </c>
      <c r="BM262" s="113">
        <v>431250.5641509</v>
      </c>
      <c r="BN262" s="107" t="s">
        <v>339</v>
      </c>
      <c r="BO262" s="113"/>
      <c r="BP262" s="114">
        <v>37246</v>
      </c>
      <c r="BQ262" s="114">
        <v>48203</v>
      </c>
      <c r="BR262" s="113">
        <v>584.23</v>
      </c>
      <c r="BS262" s="113">
        <v>121.46</v>
      </c>
      <c r="BT262" s="113">
        <v>44.58</v>
      </c>
    </row>
    <row r="263" spans="1:72" s="94" customFormat="1" ht="18.2" customHeight="1" x14ac:dyDescent="0.15">
      <c r="A263" s="97">
        <v>261</v>
      </c>
      <c r="B263" s="98" t="s">
        <v>158</v>
      </c>
      <c r="C263" s="98" t="s">
        <v>411</v>
      </c>
      <c r="D263" s="99">
        <v>45261</v>
      </c>
      <c r="E263" s="100" t="s">
        <v>282</v>
      </c>
      <c r="F263" s="101">
        <v>142</v>
      </c>
      <c r="G263" s="101">
        <v>141</v>
      </c>
      <c r="H263" s="102">
        <v>55297.48</v>
      </c>
      <c r="I263" s="102">
        <v>30381.81</v>
      </c>
      <c r="J263" s="102">
        <v>0</v>
      </c>
      <c r="K263" s="102">
        <v>85679.29</v>
      </c>
      <c r="L263" s="102">
        <v>369.29</v>
      </c>
      <c r="M263" s="102">
        <v>0</v>
      </c>
      <c r="N263" s="102">
        <v>0</v>
      </c>
      <c r="O263" s="102">
        <v>0</v>
      </c>
      <c r="P263" s="102">
        <v>0</v>
      </c>
      <c r="Q263" s="102">
        <v>0</v>
      </c>
      <c r="R263" s="102">
        <v>0</v>
      </c>
      <c r="S263" s="102">
        <v>85679.29</v>
      </c>
      <c r="T263" s="102">
        <v>88350.78</v>
      </c>
      <c r="U263" s="102">
        <v>470</v>
      </c>
      <c r="V263" s="102">
        <v>0</v>
      </c>
      <c r="W263" s="102">
        <v>0</v>
      </c>
      <c r="X263" s="102">
        <v>0</v>
      </c>
      <c r="Y263" s="102">
        <v>0</v>
      </c>
      <c r="Z263" s="102">
        <v>0</v>
      </c>
      <c r="AA263" s="102">
        <v>88820.78</v>
      </c>
      <c r="AB263" s="102">
        <v>0</v>
      </c>
      <c r="AC263" s="102">
        <v>0</v>
      </c>
      <c r="AD263" s="102">
        <v>0</v>
      </c>
      <c r="AE263" s="102">
        <v>0</v>
      </c>
      <c r="AF263" s="102">
        <v>0</v>
      </c>
      <c r="AG263" s="102">
        <v>0</v>
      </c>
      <c r="AH263" s="102">
        <v>0</v>
      </c>
      <c r="AI263" s="102">
        <v>0</v>
      </c>
      <c r="AJ263" s="102">
        <v>0</v>
      </c>
      <c r="AK263" s="102">
        <v>0</v>
      </c>
      <c r="AL263" s="102">
        <v>0</v>
      </c>
      <c r="AM263" s="102">
        <v>0</v>
      </c>
      <c r="AN263" s="102">
        <v>0</v>
      </c>
      <c r="AO263" s="102">
        <v>0</v>
      </c>
      <c r="AP263" s="102">
        <v>0</v>
      </c>
      <c r="AQ263" s="102">
        <v>0</v>
      </c>
      <c r="AR263" s="102">
        <v>0</v>
      </c>
      <c r="AS263" s="102">
        <v>0</v>
      </c>
      <c r="AT263" s="102">
        <v>0</v>
      </c>
      <c r="AU263" s="102">
        <f t="shared" si="4"/>
        <v>0</v>
      </c>
      <c r="AV263" s="102">
        <v>30751.1</v>
      </c>
      <c r="AW263" s="102">
        <v>88820.78</v>
      </c>
      <c r="AX263" s="103">
        <v>97</v>
      </c>
      <c r="AY263" s="103">
        <v>360</v>
      </c>
      <c r="AZ263" s="102">
        <v>360340.49400000001</v>
      </c>
      <c r="BA263" s="102">
        <v>94050</v>
      </c>
      <c r="BB263" s="104">
        <v>80</v>
      </c>
      <c r="BC263" s="104">
        <v>72.879778841041997</v>
      </c>
      <c r="BD263" s="104">
        <v>10.199999999999999</v>
      </c>
      <c r="BE263" s="104"/>
      <c r="BF263" s="100" t="s">
        <v>412</v>
      </c>
      <c r="BG263" s="97"/>
      <c r="BH263" s="100" t="s">
        <v>162</v>
      </c>
      <c r="BI263" s="100" t="s">
        <v>671</v>
      </c>
      <c r="BJ263" s="100" t="s">
        <v>683</v>
      </c>
      <c r="BK263" s="100" t="s">
        <v>416</v>
      </c>
      <c r="BL263" s="98" t="s">
        <v>11</v>
      </c>
      <c r="BM263" s="104">
        <v>680695.39847010002</v>
      </c>
      <c r="BN263" s="98" t="s">
        <v>339</v>
      </c>
      <c r="BO263" s="104"/>
      <c r="BP263" s="105">
        <v>37246</v>
      </c>
      <c r="BQ263" s="105">
        <v>48203</v>
      </c>
      <c r="BR263" s="104">
        <v>45039.27</v>
      </c>
      <c r="BS263" s="104">
        <v>121.46</v>
      </c>
      <c r="BT263" s="104">
        <v>44.59</v>
      </c>
    </row>
    <row r="264" spans="1:72" s="94" customFormat="1" ht="18.2" customHeight="1" x14ac:dyDescent="0.15">
      <c r="A264" s="106">
        <v>262</v>
      </c>
      <c r="B264" s="107" t="s">
        <v>158</v>
      </c>
      <c r="C264" s="107" t="s">
        <v>411</v>
      </c>
      <c r="D264" s="108">
        <v>45261</v>
      </c>
      <c r="E264" s="109" t="s">
        <v>283</v>
      </c>
      <c r="F264" s="110">
        <v>13</v>
      </c>
      <c r="G264" s="110">
        <v>12</v>
      </c>
      <c r="H264" s="111">
        <v>55663.39</v>
      </c>
      <c r="I264" s="111">
        <v>4440.13</v>
      </c>
      <c r="J264" s="111">
        <v>0</v>
      </c>
      <c r="K264" s="111">
        <v>60103.519999999997</v>
      </c>
      <c r="L264" s="111">
        <v>366.18</v>
      </c>
      <c r="M264" s="111">
        <v>0</v>
      </c>
      <c r="N264" s="111">
        <v>0</v>
      </c>
      <c r="O264" s="111">
        <v>0</v>
      </c>
      <c r="P264" s="111">
        <v>0</v>
      </c>
      <c r="Q264" s="111">
        <v>0</v>
      </c>
      <c r="R264" s="111">
        <v>0</v>
      </c>
      <c r="S264" s="111">
        <v>60103.519999999997</v>
      </c>
      <c r="T264" s="111">
        <v>5913.78</v>
      </c>
      <c r="U264" s="111">
        <v>473.11</v>
      </c>
      <c r="V264" s="111">
        <v>0</v>
      </c>
      <c r="W264" s="111">
        <v>0</v>
      </c>
      <c r="X264" s="111">
        <v>0</v>
      </c>
      <c r="Y264" s="111">
        <v>0</v>
      </c>
      <c r="Z264" s="111">
        <v>0</v>
      </c>
      <c r="AA264" s="111">
        <v>6386.89</v>
      </c>
      <c r="AB264" s="111">
        <v>0</v>
      </c>
      <c r="AC264" s="111">
        <v>0</v>
      </c>
      <c r="AD264" s="111">
        <v>0</v>
      </c>
      <c r="AE264" s="111">
        <v>0</v>
      </c>
      <c r="AF264" s="111">
        <v>0</v>
      </c>
      <c r="AG264" s="111">
        <v>0</v>
      </c>
      <c r="AH264" s="111">
        <v>0</v>
      </c>
      <c r="AI264" s="111">
        <v>0</v>
      </c>
      <c r="AJ264" s="111">
        <v>0</v>
      </c>
      <c r="AK264" s="111">
        <v>0</v>
      </c>
      <c r="AL264" s="111">
        <v>0</v>
      </c>
      <c r="AM264" s="111">
        <v>0</v>
      </c>
      <c r="AN264" s="111">
        <v>0</v>
      </c>
      <c r="AO264" s="111">
        <v>0</v>
      </c>
      <c r="AP264" s="111">
        <v>0</v>
      </c>
      <c r="AQ264" s="111">
        <v>0</v>
      </c>
      <c r="AR264" s="111">
        <v>0</v>
      </c>
      <c r="AS264" s="111">
        <v>0</v>
      </c>
      <c r="AT264" s="111">
        <v>0</v>
      </c>
      <c r="AU264" s="111">
        <f t="shared" si="4"/>
        <v>0</v>
      </c>
      <c r="AV264" s="111">
        <v>4806.3100000000004</v>
      </c>
      <c r="AW264" s="111">
        <v>6386.89</v>
      </c>
      <c r="AX264" s="112">
        <v>98</v>
      </c>
      <c r="AY264" s="112">
        <v>360</v>
      </c>
      <c r="AZ264" s="111">
        <v>360857.098</v>
      </c>
      <c r="BA264" s="111">
        <v>94050</v>
      </c>
      <c r="BB264" s="113">
        <v>80</v>
      </c>
      <c r="BC264" s="113">
        <v>51.1247379053695</v>
      </c>
      <c r="BD264" s="113">
        <v>10.199999999999999</v>
      </c>
      <c r="BE264" s="113"/>
      <c r="BF264" s="109" t="s">
        <v>412</v>
      </c>
      <c r="BG264" s="106"/>
      <c r="BH264" s="109" t="s">
        <v>162</v>
      </c>
      <c r="BI264" s="109" t="s">
        <v>671</v>
      </c>
      <c r="BJ264" s="109" t="s">
        <v>690</v>
      </c>
      <c r="BK264" s="109" t="s">
        <v>416</v>
      </c>
      <c r="BL264" s="107" t="s">
        <v>11</v>
      </c>
      <c r="BM264" s="113">
        <v>477503.8343088</v>
      </c>
      <c r="BN264" s="107" t="s">
        <v>339</v>
      </c>
      <c r="BO264" s="113"/>
      <c r="BP264" s="114">
        <v>37280</v>
      </c>
      <c r="BQ264" s="114">
        <v>48237</v>
      </c>
      <c r="BR264" s="113">
        <v>4371.7700000000004</v>
      </c>
      <c r="BS264" s="113">
        <v>121.44</v>
      </c>
      <c r="BT264" s="113">
        <v>46.51</v>
      </c>
    </row>
    <row r="265" spans="1:72" s="94" customFormat="1" ht="18.2" customHeight="1" x14ac:dyDescent="0.15">
      <c r="A265" s="97">
        <v>263</v>
      </c>
      <c r="B265" s="98" t="s">
        <v>158</v>
      </c>
      <c r="C265" s="98" t="s">
        <v>411</v>
      </c>
      <c r="D265" s="99">
        <v>45261</v>
      </c>
      <c r="E265" s="100" t="s">
        <v>149</v>
      </c>
      <c r="F265" s="101">
        <v>121</v>
      </c>
      <c r="G265" s="101">
        <v>120</v>
      </c>
      <c r="H265" s="102">
        <v>83155.33</v>
      </c>
      <c r="I265" s="102">
        <v>34340.65</v>
      </c>
      <c r="J265" s="102">
        <v>0</v>
      </c>
      <c r="K265" s="102">
        <v>117495.98</v>
      </c>
      <c r="L265" s="102">
        <v>457.41</v>
      </c>
      <c r="M265" s="102">
        <v>0</v>
      </c>
      <c r="N265" s="102">
        <v>0</v>
      </c>
      <c r="O265" s="102">
        <v>0</v>
      </c>
      <c r="P265" s="102">
        <v>0</v>
      </c>
      <c r="Q265" s="102">
        <v>0</v>
      </c>
      <c r="R265" s="102">
        <v>0</v>
      </c>
      <c r="S265" s="102">
        <v>117495.98</v>
      </c>
      <c r="T265" s="102">
        <v>107366.08</v>
      </c>
      <c r="U265" s="102">
        <v>713.72</v>
      </c>
      <c r="V265" s="102">
        <v>0</v>
      </c>
      <c r="W265" s="102">
        <v>0</v>
      </c>
      <c r="X265" s="102">
        <v>0</v>
      </c>
      <c r="Y265" s="102">
        <v>0</v>
      </c>
      <c r="Z265" s="102">
        <v>0</v>
      </c>
      <c r="AA265" s="102">
        <v>108079.8</v>
      </c>
      <c r="AB265" s="102">
        <v>0</v>
      </c>
      <c r="AC265" s="102">
        <v>0</v>
      </c>
      <c r="AD265" s="102">
        <v>0</v>
      </c>
      <c r="AE265" s="102">
        <v>0</v>
      </c>
      <c r="AF265" s="102">
        <v>0</v>
      </c>
      <c r="AG265" s="102">
        <v>0</v>
      </c>
      <c r="AH265" s="102">
        <v>0</v>
      </c>
      <c r="AI265" s="102">
        <v>0</v>
      </c>
      <c r="AJ265" s="102">
        <v>0</v>
      </c>
      <c r="AK265" s="102">
        <v>0</v>
      </c>
      <c r="AL265" s="102">
        <v>0</v>
      </c>
      <c r="AM265" s="102">
        <v>0</v>
      </c>
      <c r="AN265" s="102">
        <v>0</v>
      </c>
      <c r="AO265" s="102">
        <v>0</v>
      </c>
      <c r="AP265" s="102">
        <v>0</v>
      </c>
      <c r="AQ265" s="102">
        <v>0</v>
      </c>
      <c r="AR265" s="102">
        <v>0</v>
      </c>
      <c r="AS265" s="102">
        <v>0</v>
      </c>
      <c r="AT265" s="102">
        <v>0</v>
      </c>
      <c r="AU265" s="102">
        <f t="shared" si="4"/>
        <v>0</v>
      </c>
      <c r="AV265" s="102">
        <v>34798.06</v>
      </c>
      <c r="AW265" s="102">
        <v>108079.8</v>
      </c>
      <c r="AX265" s="103">
        <v>110</v>
      </c>
      <c r="AY265" s="103">
        <v>360</v>
      </c>
      <c r="AZ265" s="102">
        <v>467691.4572</v>
      </c>
      <c r="BA265" s="102">
        <v>130151.7</v>
      </c>
      <c r="BB265" s="104">
        <v>90</v>
      </c>
      <c r="BC265" s="104">
        <v>81.248559949658699</v>
      </c>
      <c r="BD265" s="104">
        <v>10.3</v>
      </c>
      <c r="BE265" s="104"/>
      <c r="BF265" s="100" t="s">
        <v>412</v>
      </c>
      <c r="BG265" s="97"/>
      <c r="BH265" s="100" t="s">
        <v>435</v>
      </c>
      <c r="BI265" s="100" t="s">
        <v>436</v>
      </c>
      <c r="BJ265" s="100" t="s">
        <v>691</v>
      </c>
      <c r="BK265" s="100" t="s">
        <v>416</v>
      </c>
      <c r="BL265" s="98" t="s">
        <v>11</v>
      </c>
      <c r="BM265" s="104">
        <v>933469.13734619995</v>
      </c>
      <c r="BN265" s="98" t="s">
        <v>339</v>
      </c>
      <c r="BO265" s="104"/>
      <c r="BP265" s="105">
        <v>37644</v>
      </c>
      <c r="BQ265" s="105">
        <v>48602</v>
      </c>
      <c r="BR265" s="104">
        <v>47728.22</v>
      </c>
      <c r="BS265" s="104">
        <v>188.74</v>
      </c>
      <c r="BT265" s="104">
        <v>45.54</v>
      </c>
    </row>
    <row r="266" spans="1:72" s="94" customFormat="1" ht="18.2" customHeight="1" x14ac:dyDescent="0.15">
      <c r="A266" s="106">
        <v>264</v>
      </c>
      <c r="B266" s="107" t="s">
        <v>158</v>
      </c>
      <c r="C266" s="107" t="s">
        <v>411</v>
      </c>
      <c r="D266" s="108">
        <v>45261</v>
      </c>
      <c r="E266" s="109" t="s">
        <v>284</v>
      </c>
      <c r="F266" s="110">
        <v>162</v>
      </c>
      <c r="G266" s="110">
        <v>161</v>
      </c>
      <c r="H266" s="111">
        <v>82697.73</v>
      </c>
      <c r="I266" s="111">
        <v>40284.239999999998</v>
      </c>
      <c r="J266" s="111">
        <v>0</v>
      </c>
      <c r="K266" s="111">
        <v>122981.97</v>
      </c>
      <c r="L266" s="111">
        <v>461.34</v>
      </c>
      <c r="M266" s="111">
        <v>0</v>
      </c>
      <c r="N266" s="111">
        <v>0</v>
      </c>
      <c r="O266" s="111">
        <v>0</v>
      </c>
      <c r="P266" s="111">
        <v>0</v>
      </c>
      <c r="Q266" s="111">
        <v>0</v>
      </c>
      <c r="R266" s="111">
        <v>0</v>
      </c>
      <c r="S266" s="111">
        <v>122981.97</v>
      </c>
      <c r="T266" s="111">
        <v>149438.81</v>
      </c>
      <c r="U266" s="111">
        <v>709.79</v>
      </c>
      <c r="V266" s="111">
        <v>0</v>
      </c>
      <c r="W266" s="111">
        <v>0</v>
      </c>
      <c r="X266" s="111">
        <v>0</v>
      </c>
      <c r="Y266" s="111">
        <v>0</v>
      </c>
      <c r="Z266" s="111">
        <v>0</v>
      </c>
      <c r="AA266" s="111">
        <v>150148.6</v>
      </c>
      <c r="AB266" s="111">
        <v>0</v>
      </c>
      <c r="AC266" s="111">
        <v>0</v>
      </c>
      <c r="AD266" s="111">
        <v>0</v>
      </c>
      <c r="AE266" s="111">
        <v>0</v>
      </c>
      <c r="AF266" s="111">
        <v>0</v>
      </c>
      <c r="AG266" s="111">
        <v>0</v>
      </c>
      <c r="AH266" s="111">
        <v>0</v>
      </c>
      <c r="AI266" s="111">
        <v>0</v>
      </c>
      <c r="AJ266" s="111">
        <v>0</v>
      </c>
      <c r="AK266" s="111">
        <v>0</v>
      </c>
      <c r="AL266" s="111">
        <v>0</v>
      </c>
      <c r="AM266" s="111">
        <v>0</v>
      </c>
      <c r="AN266" s="111">
        <v>0</v>
      </c>
      <c r="AO266" s="111">
        <v>0</v>
      </c>
      <c r="AP266" s="111">
        <v>0</v>
      </c>
      <c r="AQ266" s="111">
        <v>0</v>
      </c>
      <c r="AR266" s="111">
        <v>0</v>
      </c>
      <c r="AS266" s="111">
        <v>0</v>
      </c>
      <c r="AT266" s="111">
        <v>0</v>
      </c>
      <c r="AU266" s="111">
        <f t="shared" si="4"/>
        <v>0</v>
      </c>
      <c r="AV266" s="111">
        <v>40745.58</v>
      </c>
      <c r="AW266" s="111">
        <v>150148.6</v>
      </c>
      <c r="AX266" s="112">
        <v>109</v>
      </c>
      <c r="AY266" s="112">
        <v>360</v>
      </c>
      <c r="AZ266" s="111">
        <v>464948.14860000001</v>
      </c>
      <c r="BA266" s="111">
        <v>130151.7</v>
      </c>
      <c r="BB266" s="113">
        <v>90</v>
      </c>
      <c r="BC266" s="113">
        <v>85.042126226549499</v>
      </c>
      <c r="BD266" s="113">
        <v>10.3</v>
      </c>
      <c r="BE266" s="113"/>
      <c r="BF266" s="109" t="s">
        <v>412</v>
      </c>
      <c r="BG266" s="106"/>
      <c r="BH266" s="109" t="s">
        <v>435</v>
      </c>
      <c r="BI266" s="109" t="s">
        <v>436</v>
      </c>
      <c r="BJ266" s="109" t="s">
        <v>670</v>
      </c>
      <c r="BK266" s="109" t="s">
        <v>416</v>
      </c>
      <c r="BL266" s="107" t="s">
        <v>11</v>
      </c>
      <c r="BM266" s="113">
        <v>977053.62723930005</v>
      </c>
      <c r="BN266" s="107" t="s">
        <v>339</v>
      </c>
      <c r="BO266" s="113"/>
      <c r="BP266" s="114">
        <v>37602</v>
      </c>
      <c r="BQ266" s="114">
        <v>48560</v>
      </c>
      <c r="BR266" s="113">
        <v>63186.8</v>
      </c>
      <c r="BS266" s="113">
        <v>188.74</v>
      </c>
      <c r="BT266" s="113">
        <v>45.81</v>
      </c>
    </row>
    <row r="267" spans="1:72" s="94" customFormat="1" ht="18.2" customHeight="1" x14ac:dyDescent="0.15">
      <c r="A267" s="97">
        <v>265</v>
      </c>
      <c r="B267" s="98" t="s">
        <v>158</v>
      </c>
      <c r="C267" s="98" t="s">
        <v>411</v>
      </c>
      <c r="D267" s="99">
        <v>45261</v>
      </c>
      <c r="E267" s="100" t="s">
        <v>285</v>
      </c>
      <c r="F267" s="101">
        <v>103</v>
      </c>
      <c r="G267" s="101">
        <v>102</v>
      </c>
      <c r="H267" s="102">
        <v>46350.31</v>
      </c>
      <c r="I267" s="102">
        <v>17886.099999999999</v>
      </c>
      <c r="J267" s="102">
        <v>0</v>
      </c>
      <c r="K267" s="102">
        <v>64236.41</v>
      </c>
      <c r="L267" s="102">
        <v>262.31</v>
      </c>
      <c r="M267" s="102">
        <v>0</v>
      </c>
      <c r="N267" s="102">
        <v>0</v>
      </c>
      <c r="O267" s="102">
        <v>0</v>
      </c>
      <c r="P267" s="102">
        <v>0</v>
      </c>
      <c r="Q267" s="102">
        <v>0</v>
      </c>
      <c r="R267" s="102">
        <v>0</v>
      </c>
      <c r="S267" s="102">
        <v>64236.41</v>
      </c>
      <c r="T267" s="102">
        <v>50107.29</v>
      </c>
      <c r="U267" s="102">
        <v>397.82</v>
      </c>
      <c r="V267" s="102">
        <v>0</v>
      </c>
      <c r="W267" s="102">
        <v>0</v>
      </c>
      <c r="X267" s="102">
        <v>0</v>
      </c>
      <c r="Y267" s="102">
        <v>0</v>
      </c>
      <c r="Z267" s="102">
        <v>0</v>
      </c>
      <c r="AA267" s="102">
        <v>50505.11</v>
      </c>
      <c r="AB267" s="102">
        <v>0</v>
      </c>
      <c r="AC267" s="102">
        <v>0</v>
      </c>
      <c r="AD267" s="102">
        <v>0</v>
      </c>
      <c r="AE267" s="102">
        <v>0</v>
      </c>
      <c r="AF267" s="102">
        <v>0</v>
      </c>
      <c r="AG267" s="102">
        <v>0</v>
      </c>
      <c r="AH267" s="102">
        <v>0</v>
      </c>
      <c r="AI267" s="102">
        <v>0</v>
      </c>
      <c r="AJ267" s="102">
        <v>0</v>
      </c>
      <c r="AK267" s="102">
        <v>0</v>
      </c>
      <c r="AL267" s="102">
        <v>0</v>
      </c>
      <c r="AM267" s="102">
        <v>0</v>
      </c>
      <c r="AN267" s="102">
        <v>0</v>
      </c>
      <c r="AO267" s="102">
        <v>0</v>
      </c>
      <c r="AP267" s="102">
        <v>0</v>
      </c>
      <c r="AQ267" s="102">
        <v>0</v>
      </c>
      <c r="AR267" s="102">
        <v>0</v>
      </c>
      <c r="AS267" s="102">
        <v>0</v>
      </c>
      <c r="AT267" s="102">
        <v>0</v>
      </c>
      <c r="AU267" s="102">
        <f t="shared" si="4"/>
        <v>0</v>
      </c>
      <c r="AV267" s="102">
        <v>18148.41</v>
      </c>
      <c r="AW267" s="102">
        <v>50505.11</v>
      </c>
      <c r="AX267" s="103">
        <v>108</v>
      </c>
      <c r="AY267" s="103">
        <v>360</v>
      </c>
      <c r="AZ267" s="102">
        <v>260707.85649999999</v>
      </c>
      <c r="BA267" s="102">
        <v>73362.600000000006</v>
      </c>
      <c r="BB267" s="104">
        <v>90</v>
      </c>
      <c r="BC267" s="104">
        <v>78.804144073410697</v>
      </c>
      <c r="BD267" s="104">
        <v>10.3</v>
      </c>
      <c r="BE267" s="104"/>
      <c r="BF267" s="100" t="s">
        <v>412</v>
      </c>
      <c r="BG267" s="97"/>
      <c r="BH267" s="100" t="s">
        <v>422</v>
      </c>
      <c r="BI267" s="100" t="s">
        <v>443</v>
      </c>
      <c r="BJ267" s="100" t="s">
        <v>444</v>
      </c>
      <c r="BK267" s="100" t="s">
        <v>416</v>
      </c>
      <c r="BL267" s="98" t="s">
        <v>11</v>
      </c>
      <c r="BM267" s="104">
        <v>510338.36416290002</v>
      </c>
      <c r="BN267" s="98" t="s">
        <v>339</v>
      </c>
      <c r="BO267" s="104"/>
      <c r="BP267" s="105">
        <v>37588</v>
      </c>
      <c r="BQ267" s="105">
        <v>48546</v>
      </c>
      <c r="BR267" s="104">
        <v>30810.75</v>
      </c>
      <c r="BS267" s="104">
        <v>165.64</v>
      </c>
      <c r="BT267" s="104">
        <v>44.47</v>
      </c>
    </row>
    <row r="268" spans="1:72" s="94" customFormat="1" ht="18.2" customHeight="1" x14ac:dyDescent="0.15">
      <c r="A268" s="106">
        <v>266</v>
      </c>
      <c r="B268" s="107" t="s">
        <v>158</v>
      </c>
      <c r="C268" s="107" t="s">
        <v>411</v>
      </c>
      <c r="D268" s="108">
        <v>45261</v>
      </c>
      <c r="E268" s="109" t="s">
        <v>692</v>
      </c>
      <c r="F268" s="110">
        <v>0</v>
      </c>
      <c r="G268" s="110">
        <v>0</v>
      </c>
      <c r="H268" s="111">
        <v>49826.559999999998</v>
      </c>
      <c r="I268" s="111">
        <v>0</v>
      </c>
      <c r="J268" s="111">
        <v>0</v>
      </c>
      <c r="K268" s="111">
        <v>49826.559999999998</v>
      </c>
      <c r="L268" s="111">
        <v>284.98</v>
      </c>
      <c r="M268" s="111">
        <v>0</v>
      </c>
      <c r="N268" s="111">
        <v>0</v>
      </c>
      <c r="O268" s="111">
        <v>0</v>
      </c>
      <c r="P268" s="111">
        <v>90.12</v>
      </c>
      <c r="Q268" s="111">
        <v>0</v>
      </c>
      <c r="R268" s="111">
        <v>0</v>
      </c>
      <c r="S268" s="111">
        <v>49736.44</v>
      </c>
      <c r="T268" s="111">
        <v>0</v>
      </c>
      <c r="U268" s="111">
        <v>427.68</v>
      </c>
      <c r="V268" s="111">
        <v>0</v>
      </c>
      <c r="W268" s="111">
        <v>0</v>
      </c>
      <c r="X268" s="111">
        <v>427.68</v>
      </c>
      <c r="Y268" s="111">
        <v>0</v>
      </c>
      <c r="Z268" s="111">
        <v>0</v>
      </c>
      <c r="AA268" s="111">
        <v>0</v>
      </c>
      <c r="AB268" s="111">
        <v>164.56</v>
      </c>
      <c r="AC268" s="111">
        <v>0</v>
      </c>
      <c r="AD268" s="111">
        <v>0</v>
      </c>
      <c r="AE268" s="111">
        <v>0</v>
      </c>
      <c r="AF268" s="111">
        <v>0</v>
      </c>
      <c r="AG268" s="111">
        <v>0</v>
      </c>
      <c r="AH268" s="111">
        <v>98.11</v>
      </c>
      <c r="AI268" s="111">
        <v>14.9</v>
      </c>
      <c r="AJ268" s="111">
        <v>0</v>
      </c>
      <c r="AK268" s="111">
        <v>0</v>
      </c>
      <c r="AL268" s="111">
        <v>0</v>
      </c>
      <c r="AM268" s="111">
        <v>0</v>
      </c>
      <c r="AN268" s="111">
        <v>0</v>
      </c>
      <c r="AO268" s="111">
        <v>0</v>
      </c>
      <c r="AP268" s="111">
        <v>0</v>
      </c>
      <c r="AQ268" s="111">
        <v>0</v>
      </c>
      <c r="AR268" s="111">
        <v>0</v>
      </c>
      <c r="AS268" s="111">
        <v>788.28752299999996</v>
      </c>
      <c r="AT268" s="111">
        <v>0</v>
      </c>
      <c r="AU268" s="111">
        <f t="shared" si="4"/>
        <v>7.0824770000000399</v>
      </c>
      <c r="AV268" s="111">
        <v>194.86</v>
      </c>
      <c r="AW268" s="111">
        <v>0</v>
      </c>
      <c r="AX268" s="112">
        <v>108</v>
      </c>
      <c r="AY268" s="112">
        <v>360</v>
      </c>
      <c r="AZ268" s="111">
        <v>281565.68</v>
      </c>
      <c r="BA268" s="111">
        <v>79200</v>
      </c>
      <c r="BB268" s="113">
        <v>90</v>
      </c>
      <c r="BC268" s="113">
        <v>56.518681818181797</v>
      </c>
      <c r="BD268" s="113">
        <v>10.3</v>
      </c>
      <c r="BE268" s="113"/>
      <c r="BF268" s="109" t="s">
        <v>412</v>
      </c>
      <c r="BG268" s="106"/>
      <c r="BH268" s="109" t="s">
        <v>422</v>
      </c>
      <c r="BI268" s="109" t="s">
        <v>443</v>
      </c>
      <c r="BJ268" s="109" t="s">
        <v>693</v>
      </c>
      <c r="BK268" s="109" t="s">
        <v>139</v>
      </c>
      <c r="BL268" s="107" t="s">
        <v>11</v>
      </c>
      <c r="BM268" s="113">
        <v>395140.5975036</v>
      </c>
      <c r="BN268" s="107" t="s">
        <v>339</v>
      </c>
      <c r="BO268" s="113"/>
      <c r="BP268" s="114">
        <v>37589</v>
      </c>
      <c r="BQ268" s="114">
        <v>48547</v>
      </c>
      <c r="BR268" s="113">
        <v>0</v>
      </c>
      <c r="BS268" s="113">
        <v>164.56</v>
      </c>
      <c r="BT268" s="113">
        <v>0</v>
      </c>
    </row>
    <row r="269" spans="1:72" s="94" customFormat="1" ht="18.2" customHeight="1" x14ac:dyDescent="0.15">
      <c r="A269" s="97">
        <v>267</v>
      </c>
      <c r="B269" s="98" t="s">
        <v>158</v>
      </c>
      <c r="C269" s="98" t="s">
        <v>411</v>
      </c>
      <c r="D269" s="99">
        <v>45261</v>
      </c>
      <c r="E269" s="100" t="s">
        <v>286</v>
      </c>
      <c r="F269" s="101">
        <v>53</v>
      </c>
      <c r="G269" s="101">
        <v>52</v>
      </c>
      <c r="H269" s="102">
        <v>27262.29</v>
      </c>
      <c r="I269" s="102">
        <v>19247.5</v>
      </c>
      <c r="J269" s="102">
        <v>0</v>
      </c>
      <c r="K269" s="102">
        <v>46509.79</v>
      </c>
      <c r="L269" s="102">
        <v>452.31</v>
      </c>
      <c r="M269" s="102">
        <v>0</v>
      </c>
      <c r="N269" s="102">
        <v>0</v>
      </c>
      <c r="O269" s="102">
        <v>0</v>
      </c>
      <c r="P269" s="102">
        <v>0</v>
      </c>
      <c r="Q269" s="102">
        <v>0</v>
      </c>
      <c r="R269" s="102">
        <v>0</v>
      </c>
      <c r="S269" s="102">
        <v>46509.79</v>
      </c>
      <c r="T269" s="102">
        <v>16956.8</v>
      </c>
      <c r="U269" s="102">
        <v>230.79</v>
      </c>
      <c r="V269" s="102">
        <v>0</v>
      </c>
      <c r="W269" s="102">
        <v>0</v>
      </c>
      <c r="X269" s="102">
        <v>0</v>
      </c>
      <c r="Y269" s="102">
        <v>0</v>
      </c>
      <c r="Z269" s="102">
        <v>0</v>
      </c>
      <c r="AA269" s="102">
        <v>17187.59</v>
      </c>
      <c r="AB269" s="102">
        <v>0</v>
      </c>
      <c r="AC269" s="102">
        <v>0</v>
      </c>
      <c r="AD269" s="102">
        <v>0</v>
      </c>
      <c r="AE269" s="102">
        <v>0</v>
      </c>
      <c r="AF269" s="102">
        <v>0</v>
      </c>
      <c r="AG269" s="102">
        <v>0</v>
      </c>
      <c r="AH269" s="102">
        <v>0</v>
      </c>
      <c r="AI269" s="102">
        <v>0</v>
      </c>
      <c r="AJ269" s="102">
        <v>0</v>
      </c>
      <c r="AK269" s="102">
        <v>0</v>
      </c>
      <c r="AL269" s="102">
        <v>0</v>
      </c>
      <c r="AM269" s="102">
        <v>0</v>
      </c>
      <c r="AN269" s="102">
        <v>0</v>
      </c>
      <c r="AO269" s="102">
        <v>0</v>
      </c>
      <c r="AP269" s="102">
        <v>0</v>
      </c>
      <c r="AQ269" s="102">
        <v>0</v>
      </c>
      <c r="AR269" s="102">
        <v>0</v>
      </c>
      <c r="AS269" s="102">
        <v>0</v>
      </c>
      <c r="AT269" s="102">
        <v>0</v>
      </c>
      <c r="AU269" s="102">
        <f t="shared" si="4"/>
        <v>0</v>
      </c>
      <c r="AV269" s="102">
        <v>19699.810000000001</v>
      </c>
      <c r="AW269" s="102">
        <v>17187.59</v>
      </c>
      <c r="AX269" s="103">
        <v>49</v>
      </c>
      <c r="AY269" s="103">
        <v>300</v>
      </c>
      <c r="AZ269" s="102">
        <v>265851.05249999999</v>
      </c>
      <c r="BA269" s="102">
        <v>74250</v>
      </c>
      <c r="BB269" s="104">
        <v>90</v>
      </c>
      <c r="BC269" s="104">
        <v>56.375503030303001</v>
      </c>
      <c r="BD269" s="104">
        <v>10.16</v>
      </c>
      <c r="BE269" s="104"/>
      <c r="BF269" s="100" t="s">
        <v>412</v>
      </c>
      <c r="BG269" s="97"/>
      <c r="BH269" s="100" t="s">
        <v>160</v>
      </c>
      <c r="BI269" s="100" t="s">
        <v>645</v>
      </c>
      <c r="BJ269" s="100" t="s">
        <v>646</v>
      </c>
      <c r="BK269" s="100" t="s">
        <v>416</v>
      </c>
      <c r="BL269" s="98" t="s">
        <v>11</v>
      </c>
      <c r="BM269" s="104">
        <v>369505.86351509998</v>
      </c>
      <c r="BN269" s="98" t="s">
        <v>339</v>
      </c>
      <c r="BO269" s="104"/>
      <c r="BP269" s="105">
        <v>37614</v>
      </c>
      <c r="BQ269" s="105">
        <v>46745</v>
      </c>
      <c r="BR269" s="104">
        <v>15480.02</v>
      </c>
      <c r="BS269" s="104">
        <v>146.5</v>
      </c>
      <c r="BT269" s="104">
        <v>44.14</v>
      </c>
    </row>
    <row r="270" spans="1:72" s="94" customFormat="1" ht="18.2" customHeight="1" x14ac:dyDescent="0.15">
      <c r="A270" s="106">
        <v>268</v>
      </c>
      <c r="B270" s="107" t="s">
        <v>158</v>
      </c>
      <c r="C270" s="107" t="s">
        <v>411</v>
      </c>
      <c r="D270" s="108">
        <v>45261</v>
      </c>
      <c r="E270" s="109" t="s">
        <v>287</v>
      </c>
      <c r="F270" s="110">
        <v>158</v>
      </c>
      <c r="G270" s="110">
        <v>157</v>
      </c>
      <c r="H270" s="111">
        <v>27306.61</v>
      </c>
      <c r="I270" s="111">
        <v>39286.82</v>
      </c>
      <c r="J270" s="111">
        <v>0</v>
      </c>
      <c r="K270" s="111">
        <v>66593.429999999993</v>
      </c>
      <c r="L270" s="111">
        <v>451.93</v>
      </c>
      <c r="M270" s="111">
        <v>0</v>
      </c>
      <c r="N270" s="111">
        <v>0</v>
      </c>
      <c r="O270" s="111">
        <v>0</v>
      </c>
      <c r="P270" s="111">
        <v>0</v>
      </c>
      <c r="Q270" s="111">
        <v>0</v>
      </c>
      <c r="R270" s="111">
        <v>0</v>
      </c>
      <c r="S270" s="111">
        <v>66593.429999999993</v>
      </c>
      <c r="T270" s="111">
        <v>68594.5</v>
      </c>
      <c r="U270" s="111">
        <v>231.17</v>
      </c>
      <c r="V270" s="111">
        <v>0</v>
      </c>
      <c r="W270" s="111">
        <v>0</v>
      </c>
      <c r="X270" s="111">
        <v>0</v>
      </c>
      <c r="Y270" s="111">
        <v>0</v>
      </c>
      <c r="Z270" s="111">
        <v>0</v>
      </c>
      <c r="AA270" s="111">
        <v>68825.67</v>
      </c>
      <c r="AB270" s="111">
        <v>0</v>
      </c>
      <c r="AC270" s="111">
        <v>0</v>
      </c>
      <c r="AD270" s="111">
        <v>0</v>
      </c>
      <c r="AE270" s="111">
        <v>0</v>
      </c>
      <c r="AF270" s="111">
        <v>0</v>
      </c>
      <c r="AG270" s="111">
        <v>0</v>
      </c>
      <c r="AH270" s="111">
        <v>0</v>
      </c>
      <c r="AI270" s="111">
        <v>0</v>
      </c>
      <c r="AJ270" s="111">
        <v>0</v>
      </c>
      <c r="AK270" s="111">
        <v>0</v>
      </c>
      <c r="AL270" s="111">
        <v>0</v>
      </c>
      <c r="AM270" s="111">
        <v>0</v>
      </c>
      <c r="AN270" s="111">
        <v>0</v>
      </c>
      <c r="AO270" s="111">
        <v>0</v>
      </c>
      <c r="AP270" s="111">
        <v>0</v>
      </c>
      <c r="AQ270" s="111">
        <v>0</v>
      </c>
      <c r="AR270" s="111">
        <v>0</v>
      </c>
      <c r="AS270" s="111">
        <v>0</v>
      </c>
      <c r="AT270" s="111">
        <v>0</v>
      </c>
      <c r="AU270" s="111">
        <f t="shared" si="4"/>
        <v>0</v>
      </c>
      <c r="AV270" s="111">
        <v>39738.75</v>
      </c>
      <c r="AW270" s="111">
        <v>68825.67</v>
      </c>
      <c r="AX270" s="112">
        <v>49</v>
      </c>
      <c r="AY270" s="112">
        <v>300</v>
      </c>
      <c r="AZ270" s="111">
        <v>265851.05249999999</v>
      </c>
      <c r="BA270" s="111">
        <v>74250</v>
      </c>
      <c r="BB270" s="113">
        <v>90</v>
      </c>
      <c r="BC270" s="113">
        <v>80.719309090909107</v>
      </c>
      <c r="BD270" s="113">
        <v>10.16</v>
      </c>
      <c r="BE270" s="113"/>
      <c r="BF270" s="109" t="s">
        <v>412</v>
      </c>
      <c r="BG270" s="106"/>
      <c r="BH270" s="109" t="s">
        <v>160</v>
      </c>
      <c r="BI270" s="109" t="s">
        <v>645</v>
      </c>
      <c r="BJ270" s="109" t="s">
        <v>646</v>
      </c>
      <c r="BK270" s="109" t="s">
        <v>416</v>
      </c>
      <c r="BL270" s="107" t="s">
        <v>11</v>
      </c>
      <c r="BM270" s="113">
        <v>529064.15738670004</v>
      </c>
      <c r="BN270" s="107" t="s">
        <v>339</v>
      </c>
      <c r="BO270" s="113"/>
      <c r="BP270" s="114">
        <v>37614</v>
      </c>
      <c r="BQ270" s="114">
        <v>46745</v>
      </c>
      <c r="BR270" s="113">
        <v>43821.64</v>
      </c>
      <c r="BS270" s="113">
        <v>146.5</v>
      </c>
      <c r="BT270" s="113">
        <v>44.14</v>
      </c>
    </row>
    <row r="271" spans="1:72" s="94" customFormat="1" ht="18.2" customHeight="1" x14ac:dyDescent="0.15">
      <c r="A271" s="97">
        <v>269</v>
      </c>
      <c r="B271" s="98" t="s">
        <v>158</v>
      </c>
      <c r="C271" s="98" t="s">
        <v>411</v>
      </c>
      <c r="D271" s="99">
        <v>45261</v>
      </c>
      <c r="E271" s="100" t="s">
        <v>288</v>
      </c>
      <c r="F271" s="101">
        <v>9</v>
      </c>
      <c r="G271" s="101">
        <v>10</v>
      </c>
      <c r="H271" s="102">
        <v>27235.61</v>
      </c>
      <c r="I271" s="102">
        <v>4524.32</v>
      </c>
      <c r="J271" s="102">
        <v>0</v>
      </c>
      <c r="K271" s="102">
        <v>31759.93</v>
      </c>
      <c r="L271" s="102">
        <v>452.54</v>
      </c>
      <c r="M271" s="102">
        <v>0</v>
      </c>
      <c r="N271" s="102">
        <v>0</v>
      </c>
      <c r="O271" s="102">
        <v>849.12</v>
      </c>
      <c r="P271" s="102">
        <v>0</v>
      </c>
      <c r="Q271" s="102">
        <v>0</v>
      </c>
      <c r="R271" s="102">
        <v>0</v>
      </c>
      <c r="S271" s="102">
        <v>30910.81</v>
      </c>
      <c r="T271" s="102">
        <v>2513.08</v>
      </c>
      <c r="U271" s="102">
        <v>230.56</v>
      </c>
      <c r="V271" s="102">
        <v>0</v>
      </c>
      <c r="W271" s="102">
        <v>530.78</v>
      </c>
      <c r="X271" s="102">
        <v>0</v>
      </c>
      <c r="Y271" s="102">
        <v>0</v>
      </c>
      <c r="Z271" s="102">
        <v>0</v>
      </c>
      <c r="AA271" s="102">
        <v>2212.86</v>
      </c>
      <c r="AB271" s="102">
        <v>0</v>
      </c>
      <c r="AC271" s="102">
        <v>0</v>
      </c>
      <c r="AD271" s="102">
        <v>0</v>
      </c>
      <c r="AE271" s="102">
        <v>0</v>
      </c>
      <c r="AF271" s="102">
        <v>0</v>
      </c>
      <c r="AG271" s="102">
        <v>0</v>
      </c>
      <c r="AH271" s="102">
        <v>0</v>
      </c>
      <c r="AI271" s="102">
        <v>0</v>
      </c>
      <c r="AJ271" s="102">
        <v>293</v>
      </c>
      <c r="AK271" s="102">
        <v>0</v>
      </c>
      <c r="AL271" s="102">
        <v>0</v>
      </c>
      <c r="AM271" s="102">
        <v>91.73</v>
      </c>
      <c r="AN271" s="102">
        <v>0</v>
      </c>
      <c r="AO271" s="102">
        <v>89.14</v>
      </c>
      <c r="AP271" s="102">
        <v>124.08</v>
      </c>
      <c r="AQ271" s="102">
        <v>4.0000000000000001E-3</v>
      </c>
      <c r="AR271" s="102">
        <v>0</v>
      </c>
      <c r="AS271" s="102">
        <v>0</v>
      </c>
      <c r="AT271" s="102">
        <v>0</v>
      </c>
      <c r="AU271" s="102">
        <f t="shared" si="4"/>
        <v>1977.8539999999998</v>
      </c>
      <c r="AV271" s="102">
        <v>4127.74</v>
      </c>
      <c r="AW271" s="102">
        <v>2212.86</v>
      </c>
      <c r="AX271" s="103">
        <v>49</v>
      </c>
      <c r="AY271" s="103">
        <v>300</v>
      </c>
      <c r="AZ271" s="102">
        <v>265851.05249999999</v>
      </c>
      <c r="BA271" s="102">
        <v>74250</v>
      </c>
      <c r="BB271" s="104">
        <v>90</v>
      </c>
      <c r="BC271" s="104">
        <v>37.467648484848503</v>
      </c>
      <c r="BD271" s="104">
        <v>10.16</v>
      </c>
      <c r="BE271" s="104"/>
      <c r="BF271" s="100" t="s">
        <v>412</v>
      </c>
      <c r="BG271" s="97"/>
      <c r="BH271" s="100" t="s">
        <v>160</v>
      </c>
      <c r="BI271" s="100" t="s">
        <v>645</v>
      </c>
      <c r="BJ271" s="100" t="s">
        <v>646</v>
      </c>
      <c r="BK271" s="100" t="s">
        <v>416</v>
      </c>
      <c r="BL271" s="98" t="s">
        <v>11</v>
      </c>
      <c r="BM271" s="104">
        <v>245576.80309890001</v>
      </c>
      <c r="BN271" s="98" t="s">
        <v>339</v>
      </c>
      <c r="BO271" s="104"/>
      <c r="BP271" s="105">
        <v>37614</v>
      </c>
      <c r="BQ271" s="105">
        <v>46745</v>
      </c>
      <c r="BR271" s="104">
        <v>2631.11</v>
      </c>
      <c r="BS271" s="104">
        <v>146.5</v>
      </c>
      <c r="BT271" s="104">
        <v>44.14</v>
      </c>
    </row>
    <row r="272" spans="1:72" s="94" customFormat="1" ht="18.2" customHeight="1" x14ac:dyDescent="0.15">
      <c r="A272" s="106">
        <v>270</v>
      </c>
      <c r="B272" s="107" t="s">
        <v>158</v>
      </c>
      <c r="C272" s="107" t="s">
        <v>411</v>
      </c>
      <c r="D272" s="108">
        <v>45261</v>
      </c>
      <c r="E272" s="109" t="s">
        <v>289</v>
      </c>
      <c r="F272" s="110">
        <v>187</v>
      </c>
      <c r="G272" s="110">
        <v>186</v>
      </c>
      <c r="H272" s="111">
        <v>37368.239999999998</v>
      </c>
      <c r="I272" s="111">
        <v>89750.67</v>
      </c>
      <c r="J272" s="111">
        <v>0</v>
      </c>
      <c r="K272" s="111">
        <v>127118.91</v>
      </c>
      <c r="L272" s="111">
        <v>961.84</v>
      </c>
      <c r="M272" s="111">
        <v>0</v>
      </c>
      <c r="N272" s="111">
        <v>0</v>
      </c>
      <c r="O272" s="111">
        <v>0</v>
      </c>
      <c r="P272" s="111">
        <v>0</v>
      </c>
      <c r="Q272" s="111">
        <v>0</v>
      </c>
      <c r="R272" s="111">
        <v>0</v>
      </c>
      <c r="S272" s="111">
        <v>127118.91</v>
      </c>
      <c r="T272" s="111">
        <v>149672.9</v>
      </c>
      <c r="U272" s="111">
        <v>318.5</v>
      </c>
      <c r="V272" s="111">
        <v>0</v>
      </c>
      <c r="W272" s="111">
        <v>0</v>
      </c>
      <c r="X272" s="111">
        <v>0</v>
      </c>
      <c r="Y272" s="111">
        <v>0</v>
      </c>
      <c r="Z272" s="111">
        <v>0</v>
      </c>
      <c r="AA272" s="111">
        <v>149991.4</v>
      </c>
      <c r="AB272" s="111">
        <v>0</v>
      </c>
      <c r="AC272" s="111">
        <v>0</v>
      </c>
      <c r="AD272" s="111">
        <v>0</v>
      </c>
      <c r="AE272" s="111">
        <v>0</v>
      </c>
      <c r="AF272" s="111">
        <v>0</v>
      </c>
      <c r="AG272" s="111">
        <v>0</v>
      </c>
      <c r="AH272" s="111">
        <v>0</v>
      </c>
      <c r="AI272" s="111">
        <v>0</v>
      </c>
      <c r="AJ272" s="111">
        <v>0</v>
      </c>
      <c r="AK272" s="111">
        <v>0</v>
      </c>
      <c r="AL272" s="111">
        <v>0</v>
      </c>
      <c r="AM272" s="111">
        <v>0</v>
      </c>
      <c r="AN272" s="111">
        <v>0</v>
      </c>
      <c r="AO272" s="111">
        <v>0</v>
      </c>
      <c r="AP272" s="111">
        <v>0</v>
      </c>
      <c r="AQ272" s="111">
        <v>0</v>
      </c>
      <c r="AR272" s="111">
        <v>0</v>
      </c>
      <c r="AS272" s="111">
        <v>0</v>
      </c>
      <c r="AT272" s="111">
        <v>0</v>
      </c>
      <c r="AU272" s="111">
        <f t="shared" si="4"/>
        <v>0</v>
      </c>
      <c r="AV272" s="111">
        <v>90712.51</v>
      </c>
      <c r="AW272" s="111">
        <v>149991.4</v>
      </c>
      <c r="AX272" s="112">
        <v>34</v>
      </c>
      <c r="AY272" s="112">
        <v>300</v>
      </c>
      <c r="AZ272" s="111">
        <v>497136.96799999999</v>
      </c>
      <c r="BA272" s="111">
        <v>138420</v>
      </c>
      <c r="BB272" s="113">
        <v>90</v>
      </c>
      <c r="BC272" s="113">
        <v>82.652087126137801</v>
      </c>
      <c r="BD272" s="113">
        <v>10.23</v>
      </c>
      <c r="BE272" s="113"/>
      <c r="BF272" s="109" t="s">
        <v>412</v>
      </c>
      <c r="BG272" s="106"/>
      <c r="BH272" s="109" t="s">
        <v>417</v>
      </c>
      <c r="BI272" s="109" t="s">
        <v>418</v>
      </c>
      <c r="BJ272" s="109" t="s">
        <v>419</v>
      </c>
      <c r="BK272" s="109" t="s">
        <v>416</v>
      </c>
      <c r="BL272" s="107" t="s">
        <v>11</v>
      </c>
      <c r="BM272" s="113">
        <v>1009920.3330879</v>
      </c>
      <c r="BN272" s="107" t="s">
        <v>339</v>
      </c>
      <c r="BO272" s="113"/>
      <c r="BP272" s="114">
        <v>37638</v>
      </c>
      <c r="BQ272" s="114">
        <v>46753</v>
      </c>
      <c r="BR272" s="113">
        <v>88511.7</v>
      </c>
      <c r="BS272" s="113">
        <v>261</v>
      </c>
      <c r="BT272" s="113">
        <v>45.57</v>
      </c>
    </row>
    <row r="273" spans="1:72" s="94" customFormat="1" ht="18.2" customHeight="1" x14ac:dyDescent="0.15">
      <c r="A273" s="97">
        <v>271</v>
      </c>
      <c r="B273" s="98" t="s">
        <v>158</v>
      </c>
      <c r="C273" s="98" t="s">
        <v>411</v>
      </c>
      <c r="D273" s="99">
        <v>45261</v>
      </c>
      <c r="E273" s="100" t="s">
        <v>290</v>
      </c>
      <c r="F273" s="101">
        <v>24</v>
      </c>
      <c r="G273" s="101">
        <v>24</v>
      </c>
      <c r="H273" s="102">
        <v>5.7800000000006602</v>
      </c>
      <c r="I273" s="102">
        <v>15425.83</v>
      </c>
      <c r="J273" s="102">
        <v>0</v>
      </c>
      <c r="K273" s="102">
        <v>15431.61</v>
      </c>
      <c r="L273" s="102">
        <v>0</v>
      </c>
      <c r="M273" s="102">
        <v>0</v>
      </c>
      <c r="N273" s="102">
        <v>0</v>
      </c>
      <c r="O273" s="102">
        <v>0</v>
      </c>
      <c r="P273" s="102">
        <v>0</v>
      </c>
      <c r="Q273" s="102">
        <v>0</v>
      </c>
      <c r="R273" s="102">
        <v>0</v>
      </c>
      <c r="S273" s="102">
        <v>15431.61</v>
      </c>
      <c r="T273" s="102">
        <v>1713.51</v>
      </c>
      <c r="U273" s="102">
        <v>0</v>
      </c>
      <c r="V273" s="102">
        <v>0</v>
      </c>
      <c r="W273" s="102">
        <v>0</v>
      </c>
      <c r="X273" s="102">
        <v>0</v>
      </c>
      <c r="Y273" s="102">
        <v>0</v>
      </c>
      <c r="Z273" s="102">
        <v>0</v>
      </c>
      <c r="AA273" s="102">
        <v>1713.51</v>
      </c>
      <c r="AB273" s="102">
        <v>0</v>
      </c>
      <c r="AC273" s="102">
        <v>0</v>
      </c>
      <c r="AD273" s="102">
        <v>0</v>
      </c>
      <c r="AE273" s="102">
        <v>0</v>
      </c>
      <c r="AF273" s="102">
        <v>0</v>
      </c>
      <c r="AG273" s="102">
        <v>0</v>
      </c>
      <c r="AH273" s="102">
        <v>0</v>
      </c>
      <c r="AI273" s="102">
        <v>0</v>
      </c>
      <c r="AJ273" s="102">
        <v>0</v>
      </c>
      <c r="AK273" s="102">
        <v>0</v>
      </c>
      <c r="AL273" s="102">
        <v>0</v>
      </c>
      <c r="AM273" s="102">
        <v>0</v>
      </c>
      <c r="AN273" s="102">
        <v>0</v>
      </c>
      <c r="AO273" s="102">
        <v>0</v>
      </c>
      <c r="AP273" s="102">
        <v>0</v>
      </c>
      <c r="AQ273" s="102">
        <v>0</v>
      </c>
      <c r="AR273" s="102">
        <v>0</v>
      </c>
      <c r="AS273" s="102">
        <v>0</v>
      </c>
      <c r="AT273" s="102">
        <v>0</v>
      </c>
      <c r="AU273" s="102">
        <f t="shared" si="4"/>
        <v>0</v>
      </c>
      <c r="AV273" s="102">
        <v>15425.83</v>
      </c>
      <c r="AW273" s="102">
        <v>1713.51</v>
      </c>
      <c r="AX273" s="103">
        <v>0</v>
      </c>
      <c r="AY273" s="103">
        <v>360</v>
      </c>
      <c r="AZ273" s="102">
        <v>245008.45600000001</v>
      </c>
      <c r="BA273" s="102">
        <v>79200</v>
      </c>
      <c r="BB273" s="104">
        <v>90</v>
      </c>
      <c r="BC273" s="104">
        <v>17.535920454545501</v>
      </c>
      <c r="BD273" s="104">
        <v>10.1</v>
      </c>
      <c r="BE273" s="104"/>
      <c r="BF273" s="100" t="s">
        <v>412</v>
      </c>
      <c r="BG273" s="97"/>
      <c r="BH273" s="100" t="s">
        <v>160</v>
      </c>
      <c r="BI273" s="100" t="s">
        <v>645</v>
      </c>
      <c r="BJ273" s="100" t="s">
        <v>646</v>
      </c>
      <c r="BK273" s="100" t="s">
        <v>416</v>
      </c>
      <c r="BL273" s="98" t="s">
        <v>11</v>
      </c>
      <c r="BM273" s="104">
        <v>122599.3576509</v>
      </c>
      <c r="BN273" s="98" t="s">
        <v>339</v>
      </c>
      <c r="BO273" s="104"/>
      <c r="BP273" s="105">
        <v>36676</v>
      </c>
      <c r="BQ273" s="105">
        <v>47633</v>
      </c>
      <c r="BR273" s="104">
        <v>7561.35</v>
      </c>
      <c r="BS273" s="104">
        <v>0</v>
      </c>
      <c r="BT273" s="104">
        <v>45.93</v>
      </c>
    </row>
    <row r="274" spans="1:72" s="94" customFormat="1" ht="18.2" customHeight="1" x14ac:dyDescent="0.15">
      <c r="A274" s="106">
        <v>272</v>
      </c>
      <c r="B274" s="107" t="s">
        <v>158</v>
      </c>
      <c r="C274" s="107" t="s">
        <v>411</v>
      </c>
      <c r="D274" s="108">
        <v>45261</v>
      </c>
      <c r="E274" s="109" t="s">
        <v>291</v>
      </c>
      <c r="F274" s="110">
        <v>179</v>
      </c>
      <c r="G274" s="110">
        <v>178</v>
      </c>
      <c r="H274" s="111">
        <v>42432.58</v>
      </c>
      <c r="I274" s="111">
        <v>31731.360000000001</v>
      </c>
      <c r="J274" s="111">
        <v>0</v>
      </c>
      <c r="K274" s="111">
        <v>74163.94</v>
      </c>
      <c r="L274" s="111">
        <v>343.78</v>
      </c>
      <c r="M274" s="111">
        <v>0</v>
      </c>
      <c r="N274" s="111">
        <v>0</v>
      </c>
      <c r="O274" s="111">
        <v>0</v>
      </c>
      <c r="P274" s="111">
        <v>0</v>
      </c>
      <c r="Q274" s="111">
        <v>0</v>
      </c>
      <c r="R274" s="111">
        <v>0</v>
      </c>
      <c r="S274" s="111">
        <v>74163.94</v>
      </c>
      <c r="T274" s="111">
        <v>93116.71</v>
      </c>
      <c r="U274" s="111">
        <v>357.12</v>
      </c>
      <c r="V274" s="111">
        <v>0</v>
      </c>
      <c r="W274" s="111">
        <v>0</v>
      </c>
      <c r="X274" s="111">
        <v>0</v>
      </c>
      <c r="Y274" s="111">
        <v>0</v>
      </c>
      <c r="Z274" s="111">
        <v>0</v>
      </c>
      <c r="AA274" s="111">
        <v>93473.83</v>
      </c>
      <c r="AB274" s="111">
        <v>0</v>
      </c>
      <c r="AC274" s="111">
        <v>0</v>
      </c>
      <c r="AD274" s="111">
        <v>0</v>
      </c>
      <c r="AE274" s="111">
        <v>0</v>
      </c>
      <c r="AF274" s="111">
        <v>0</v>
      </c>
      <c r="AG274" s="111">
        <v>0</v>
      </c>
      <c r="AH274" s="111">
        <v>0</v>
      </c>
      <c r="AI274" s="111">
        <v>0</v>
      </c>
      <c r="AJ274" s="111">
        <v>0</v>
      </c>
      <c r="AK274" s="111">
        <v>0</v>
      </c>
      <c r="AL274" s="111">
        <v>0</v>
      </c>
      <c r="AM274" s="111">
        <v>0</v>
      </c>
      <c r="AN274" s="111">
        <v>0</v>
      </c>
      <c r="AO274" s="111">
        <v>0</v>
      </c>
      <c r="AP274" s="111">
        <v>0</v>
      </c>
      <c r="AQ274" s="111">
        <v>0</v>
      </c>
      <c r="AR274" s="111">
        <v>0</v>
      </c>
      <c r="AS274" s="111">
        <v>0</v>
      </c>
      <c r="AT274" s="111">
        <v>0</v>
      </c>
      <c r="AU274" s="111">
        <f t="shared" si="4"/>
        <v>0</v>
      </c>
      <c r="AV274" s="111">
        <v>32075.14</v>
      </c>
      <c r="AW274" s="111">
        <v>93473.83</v>
      </c>
      <c r="AX274" s="112">
        <v>85</v>
      </c>
      <c r="AY274" s="112">
        <v>360</v>
      </c>
      <c r="AZ274" s="111">
        <v>255194.19200000001</v>
      </c>
      <c r="BA274" s="111">
        <v>79200</v>
      </c>
      <c r="BB274" s="113">
        <v>90</v>
      </c>
      <c r="BC274" s="113">
        <v>84.277204545454595</v>
      </c>
      <c r="BD274" s="113">
        <v>10.1</v>
      </c>
      <c r="BE274" s="113"/>
      <c r="BF274" s="109" t="s">
        <v>412</v>
      </c>
      <c r="BG274" s="106"/>
      <c r="BH274" s="109" t="s">
        <v>160</v>
      </c>
      <c r="BI274" s="109" t="s">
        <v>645</v>
      </c>
      <c r="BJ274" s="109" t="s">
        <v>646</v>
      </c>
      <c r="BK274" s="109" t="s">
        <v>416</v>
      </c>
      <c r="BL274" s="107" t="s">
        <v>11</v>
      </c>
      <c r="BM274" s="113">
        <v>589209.51247860002</v>
      </c>
      <c r="BN274" s="107" t="s">
        <v>339</v>
      </c>
      <c r="BO274" s="113"/>
      <c r="BP274" s="114">
        <v>36882</v>
      </c>
      <c r="BQ274" s="114">
        <v>47839</v>
      </c>
      <c r="BR274" s="113">
        <v>48602.84</v>
      </c>
      <c r="BS274" s="113">
        <v>105.94</v>
      </c>
      <c r="BT274" s="113">
        <v>44.1</v>
      </c>
    </row>
    <row r="275" spans="1:72" s="94" customFormat="1" ht="18.2" customHeight="1" x14ac:dyDescent="0.15">
      <c r="A275" s="97">
        <v>273</v>
      </c>
      <c r="B275" s="98" t="s">
        <v>158</v>
      </c>
      <c r="C275" s="98" t="s">
        <v>411</v>
      </c>
      <c r="D275" s="99">
        <v>45261</v>
      </c>
      <c r="E275" s="100" t="s">
        <v>292</v>
      </c>
      <c r="F275" s="101">
        <v>185</v>
      </c>
      <c r="G275" s="101">
        <v>184</v>
      </c>
      <c r="H275" s="102">
        <v>42772.480000000003</v>
      </c>
      <c r="I275" s="102">
        <v>31910.39</v>
      </c>
      <c r="J275" s="102">
        <v>0</v>
      </c>
      <c r="K275" s="102">
        <v>74682.87</v>
      </c>
      <c r="L275" s="102">
        <v>340.92</v>
      </c>
      <c r="M275" s="102">
        <v>0</v>
      </c>
      <c r="N275" s="102">
        <v>0</v>
      </c>
      <c r="O275" s="102">
        <v>0</v>
      </c>
      <c r="P275" s="102">
        <v>0</v>
      </c>
      <c r="Q275" s="102">
        <v>0</v>
      </c>
      <c r="R275" s="102">
        <v>0</v>
      </c>
      <c r="S275" s="102">
        <v>74682.87</v>
      </c>
      <c r="T275" s="102">
        <v>97756.12</v>
      </c>
      <c r="U275" s="102">
        <v>359.98</v>
      </c>
      <c r="V275" s="102">
        <v>0</v>
      </c>
      <c r="W275" s="102">
        <v>0</v>
      </c>
      <c r="X275" s="102">
        <v>0</v>
      </c>
      <c r="Y275" s="102">
        <v>0</v>
      </c>
      <c r="Z275" s="102">
        <v>0</v>
      </c>
      <c r="AA275" s="102">
        <v>98116.1</v>
      </c>
      <c r="AB275" s="102">
        <v>0</v>
      </c>
      <c r="AC275" s="102">
        <v>0</v>
      </c>
      <c r="AD275" s="102">
        <v>0</v>
      </c>
      <c r="AE275" s="102">
        <v>0</v>
      </c>
      <c r="AF275" s="102">
        <v>0</v>
      </c>
      <c r="AG275" s="102">
        <v>0</v>
      </c>
      <c r="AH275" s="102">
        <v>0</v>
      </c>
      <c r="AI275" s="102">
        <v>0</v>
      </c>
      <c r="AJ275" s="102">
        <v>0</v>
      </c>
      <c r="AK275" s="102">
        <v>0</v>
      </c>
      <c r="AL275" s="102">
        <v>0</v>
      </c>
      <c r="AM275" s="102">
        <v>0</v>
      </c>
      <c r="AN275" s="102">
        <v>0</v>
      </c>
      <c r="AO275" s="102">
        <v>0</v>
      </c>
      <c r="AP275" s="102">
        <v>0</v>
      </c>
      <c r="AQ275" s="102">
        <v>0</v>
      </c>
      <c r="AR275" s="102">
        <v>0</v>
      </c>
      <c r="AS275" s="102">
        <v>0</v>
      </c>
      <c r="AT275" s="102">
        <v>0</v>
      </c>
      <c r="AU275" s="102">
        <f t="shared" si="4"/>
        <v>0</v>
      </c>
      <c r="AV275" s="102">
        <v>32251.31</v>
      </c>
      <c r="AW275" s="102">
        <v>98116.1</v>
      </c>
      <c r="AX275" s="103">
        <v>86</v>
      </c>
      <c r="AY275" s="103">
        <v>360</v>
      </c>
      <c r="AZ275" s="102">
        <v>257645.08</v>
      </c>
      <c r="BA275" s="102">
        <v>79200</v>
      </c>
      <c r="BB275" s="104">
        <v>90</v>
      </c>
      <c r="BC275" s="104">
        <v>84.866897727272701</v>
      </c>
      <c r="BD275" s="104">
        <v>10.1</v>
      </c>
      <c r="BE275" s="104"/>
      <c r="BF275" s="100" t="s">
        <v>412</v>
      </c>
      <c r="BG275" s="97"/>
      <c r="BH275" s="100" t="s">
        <v>160</v>
      </c>
      <c r="BI275" s="100" t="s">
        <v>645</v>
      </c>
      <c r="BJ275" s="100" t="s">
        <v>646</v>
      </c>
      <c r="BK275" s="100" t="s">
        <v>416</v>
      </c>
      <c r="BL275" s="98" t="s">
        <v>11</v>
      </c>
      <c r="BM275" s="104">
        <v>593332.25046030001</v>
      </c>
      <c r="BN275" s="98" t="s">
        <v>339</v>
      </c>
      <c r="BO275" s="104"/>
      <c r="BP275" s="105">
        <v>36907</v>
      </c>
      <c r="BQ275" s="105">
        <v>47864</v>
      </c>
      <c r="BR275" s="104">
        <v>49216</v>
      </c>
      <c r="BS275" s="104">
        <v>105.92</v>
      </c>
      <c r="BT275" s="104">
        <v>46.5</v>
      </c>
    </row>
    <row r="276" spans="1:72" s="94" customFormat="1" ht="18.2" customHeight="1" x14ac:dyDescent="0.15">
      <c r="A276" s="106">
        <v>274</v>
      </c>
      <c r="B276" s="107" t="s">
        <v>158</v>
      </c>
      <c r="C276" s="107" t="s">
        <v>411</v>
      </c>
      <c r="D276" s="108">
        <v>45261</v>
      </c>
      <c r="E276" s="109" t="s">
        <v>694</v>
      </c>
      <c r="F276" s="110">
        <v>0</v>
      </c>
      <c r="G276" s="110">
        <v>0</v>
      </c>
      <c r="H276" s="111">
        <v>35779.75</v>
      </c>
      <c r="I276" s="111">
        <v>0</v>
      </c>
      <c r="J276" s="111">
        <v>0</v>
      </c>
      <c r="K276" s="111">
        <v>35779.75</v>
      </c>
      <c r="L276" s="111">
        <v>282.95</v>
      </c>
      <c r="M276" s="111">
        <v>0</v>
      </c>
      <c r="N276" s="111">
        <v>0</v>
      </c>
      <c r="O276" s="111">
        <v>0</v>
      </c>
      <c r="P276" s="111">
        <v>0</v>
      </c>
      <c r="Q276" s="111">
        <v>1.58</v>
      </c>
      <c r="R276" s="111">
        <v>0</v>
      </c>
      <c r="S276" s="111">
        <v>35778.17</v>
      </c>
      <c r="T276" s="111">
        <v>0</v>
      </c>
      <c r="U276" s="111">
        <v>301.13</v>
      </c>
      <c r="V276" s="111">
        <v>0</v>
      </c>
      <c r="W276" s="111">
        <v>0</v>
      </c>
      <c r="X276" s="111">
        <v>0</v>
      </c>
      <c r="Y276" s="111">
        <v>0</v>
      </c>
      <c r="Z276" s="111">
        <v>0</v>
      </c>
      <c r="AA276" s="111">
        <v>301.13</v>
      </c>
      <c r="AB276" s="111">
        <v>0</v>
      </c>
      <c r="AC276" s="111">
        <v>0</v>
      </c>
      <c r="AD276" s="111">
        <v>0</v>
      </c>
      <c r="AE276" s="111">
        <v>0</v>
      </c>
      <c r="AF276" s="111">
        <v>0</v>
      </c>
      <c r="AG276" s="111">
        <v>0</v>
      </c>
      <c r="AH276" s="111">
        <v>0</v>
      </c>
      <c r="AI276" s="111">
        <v>0</v>
      </c>
      <c r="AJ276" s="111">
        <v>0</v>
      </c>
      <c r="AK276" s="111">
        <v>0</v>
      </c>
      <c r="AL276" s="111">
        <v>0</v>
      </c>
      <c r="AM276" s="111">
        <v>0</v>
      </c>
      <c r="AN276" s="111">
        <v>0</v>
      </c>
      <c r="AO276" s="111">
        <v>0</v>
      </c>
      <c r="AP276" s="111">
        <v>0</v>
      </c>
      <c r="AQ276" s="111">
        <v>0</v>
      </c>
      <c r="AR276" s="111">
        <v>0</v>
      </c>
      <c r="AS276" s="111">
        <v>1.572119</v>
      </c>
      <c r="AT276" s="111">
        <v>0</v>
      </c>
      <c r="AU276" s="111">
        <f t="shared" si="4"/>
        <v>7.8810000000000269E-3</v>
      </c>
      <c r="AV276" s="111">
        <v>282.95</v>
      </c>
      <c r="AW276" s="111">
        <v>301.13</v>
      </c>
      <c r="AX276" s="112">
        <v>91</v>
      </c>
      <c r="AY276" s="112">
        <v>360</v>
      </c>
      <c r="AZ276" s="111">
        <v>262280.304</v>
      </c>
      <c r="BA276" s="111">
        <v>66000</v>
      </c>
      <c r="BB276" s="113">
        <v>75</v>
      </c>
      <c r="BC276" s="113">
        <v>40.6570113636364</v>
      </c>
      <c r="BD276" s="113">
        <v>10.1</v>
      </c>
      <c r="BE276" s="113"/>
      <c r="BF276" s="109" t="s">
        <v>412</v>
      </c>
      <c r="BG276" s="106"/>
      <c r="BH276" s="109" t="s">
        <v>160</v>
      </c>
      <c r="BI276" s="109" t="s">
        <v>645</v>
      </c>
      <c r="BJ276" s="109" t="s">
        <v>646</v>
      </c>
      <c r="BK276" s="109" t="s">
        <v>139</v>
      </c>
      <c r="BL276" s="107" t="s">
        <v>11</v>
      </c>
      <c r="BM276" s="113">
        <v>284246.46941730002</v>
      </c>
      <c r="BN276" s="107" t="s">
        <v>339</v>
      </c>
      <c r="BO276" s="113"/>
      <c r="BP276" s="114">
        <v>37049</v>
      </c>
      <c r="BQ276" s="114">
        <v>48006</v>
      </c>
      <c r="BR276" s="113">
        <v>236.55</v>
      </c>
      <c r="BS276" s="113">
        <v>105.77</v>
      </c>
      <c r="BT276" s="113">
        <v>0</v>
      </c>
    </row>
    <row r="277" spans="1:72" s="94" customFormat="1" ht="18.2" customHeight="1" x14ac:dyDescent="0.15">
      <c r="A277" s="97">
        <v>275</v>
      </c>
      <c r="B277" s="98" t="s">
        <v>158</v>
      </c>
      <c r="C277" s="98" t="s">
        <v>411</v>
      </c>
      <c r="D277" s="99">
        <v>45261</v>
      </c>
      <c r="E277" s="100" t="s">
        <v>695</v>
      </c>
      <c r="F277" s="101">
        <v>0</v>
      </c>
      <c r="G277" s="101">
        <v>0</v>
      </c>
      <c r="H277" s="102">
        <v>40551.85</v>
      </c>
      <c r="I277" s="102">
        <v>0</v>
      </c>
      <c r="J277" s="102">
        <v>0</v>
      </c>
      <c r="K277" s="102">
        <v>40551.85</v>
      </c>
      <c r="L277" s="102">
        <v>364.61</v>
      </c>
      <c r="M277" s="102">
        <v>0</v>
      </c>
      <c r="N277" s="102">
        <v>0</v>
      </c>
      <c r="O277" s="102">
        <v>0</v>
      </c>
      <c r="P277" s="102">
        <v>364.61</v>
      </c>
      <c r="Q277" s="102">
        <v>596.35</v>
      </c>
      <c r="R277" s="102">
        <v>0</v>
      </c>
      <c r="S277" s="102">
        <v>39590.89</v>
      </c>
      <c r="T277" s="102">
        <v>0</v>
      </c>
      <c r="U277" s="102">
        <v>336.29</v>
      </c>
      <c r="V277" s="102">
        <v>0</v>
      </c>
      <c r="W277" s="102">
        <v>0</v>
      </c>
      <c r="X277" s="102">
        <v>336.29</v>
      </c>
      <c r="Y277" s="102">
        <v>0</v>
      </c>
      <c r="Z277" s="102">
        <v>0</v>
      </c>
      <c r="AA277" s="102">
        <v>0</v>
      </c>
      <c r="AB277" s="102">
        <v>106.04</v>
      </c>
      <c r="AC277" s="102">
        <v>0</v>
      </c>
      <c r="AD277" s="102">
        <v>0</v>
      </c>
      <c r="AE277" s="102">
        <v>0</v>
      </c>
      <c r="AF277" s="102">
        <v>0</v>
      </c>
      <c r="AG277" s="102">
        <v>0</v>
      </c>
      <c r="AH277" s="102">
        <v>94.15</v>
      </c>
      <c r="AI277" s="102">
        <v>49.33</v>
      </c>
      <c r="AJ277" s="102">
        <v>0</v>
      </c>
      <c r="AK277" s="102">
        <v>0</v>
      </c>
      <c r="AL277" s="102">
        <v>0</v>
      </c>
      <c r="AM277" s="102">
        <v>0</v>
      </c>
      <c r="AN277" s="102">
        <v>0</v>
      </c>
      <c r="AO277" s="102">
        <v>0</v>
      </c>
      <c r="AP277" s="102">
        <v>0</v>
      </c>
      <c r="AQ277" s="102">
        <v>0</v>
      </c>
      <c r="AR277" s="102">
        <v>0</v>
      </c>
      <c r="AS277" s="102">
        <v>1.2586999999999999E-2</v>
      </c>
      <c r="AT277" s="102">
        <v>0</v>
      </c>
      <c r="AU277" s="102">
        <f t="shared" si="4"/>
        <v>1546.757413</v>
      </c>
      <c r="AV277" s="102">
        <v>0</v>
      </c>
      <c r="AW277" s="102">
        <v>0</v>
      </c>
      <c r="AX277" s="103">
        <v>80</v>
      </c>
      <c r="AY277" s="103">
        <v>360</v>
      </c>
      <c r="AZ277" s="102">
        <v>246496.272</v>
      </c>
      <c r="BA277" s="102">
        <v>79200</v>
      </c>
      <c r="BB277" s="104">
        <v>90</v>
      </c>
      <c r="BC277" s="104">
        <v>44.989647727272697</v>
      </c>
      <c r="BD277" s="104">
        <v>10.1</v>
      </c>
      <c r="BE277" s="104"/>
      <c r="BF277" s="100" t="s">
        <v>412</v>
      </c>
      <c r="BG277" s="97"/>
      <c r="BH277" s="100" t="s">
        <v>422</v>
      </c>
      <c r="BI277" s="100" t="s">
        <v>423</v>
      </c>
      <c r="BJ277" s="100" t="s">
        <v>696</v>
      </c>
      <c r="BK277" s="100" t="s">
        <v>139</v>
      </c>
      <c r="BL277" s="98" t="s">
        <v>11</v>
      </c>
      <c r="BM277" s="104">
        <v>314537.34787410003</v>
      </c>
      <c r="BN277" s="98" t="s">
        <v>339</v>
      </c>
      <c r="BO277" s="104"/>
      <c r="BP277" s="105">
        <v>36714</v>
      </c>
      <c r="BQ277" s="105">
        <v>47671</v>
      </c>
      <c r="BR277" s="104">
        <v>0</v>
      </c>
      <c r="BS277" s="104">
        <v>106.04</v>
      </c>
      <c r="BT277" s="104">
        <v>0</v>
      </c>
    </row>
    <row r="278" spans="1:72" s="94" customFormat="1" ht="18.2" customHeight="1" x14ac:dyDescent="0.15">
      <c r="A278" s="106">
        <v>276</v>
      </c>
      <c r="B278" s="107" t="s">
        <v>158</v>
      </c>
      <c r="C278" s="107" t="s">
        <v>411</v>
      </c>
      <c r="D278" s="108">
        <v>45261</v>
      </c>
      <c r="E278" s="109" t="s">
        <v>293</v>
      </c>
      <c r="F278" s="110">
        <v>34</v>
      </c>
      <c r="G278" s="110">
        <v>33</v>
      </c>
      <c r="H278" s="111">
        <v>40144.53</v>
      </c>
      <c r="I278" s="111">
        <v>10692.62</v>
      </c>
      <c r="J278" s="111">
        <v>0</v>
      </c>
      <c r="K278" s="111">
        <v>50837.15</v>
      </c>
      <c r="L278" s="111">
        <v>363.04</v>
      </c>
      <c r="M278" s="111">
        <v>0</v>
      </c>
      <c r="N278" s="111">
        <v>0</v>
      </c>
      <c r="O278" s="111">
        <v>0</v>
      </c>
      <c r="P278" s="111">
        <v>0</v>
      </c>
      <c r="Q278" s="111">
        <v>0</v>
      </c>
      <c r="R278" s="111">
        <v>0</v>
      </c>
      <c r="S278" s="111">
        <v>50837.15</v>
      </c>
      <c r="T278" s="111">
        <v>13137.98</v>
      </c>
      <c r="U278" s="111">
        <v>337.86</v>
      </c>
      <c r="V278" s="111">
        <v>0</v>
      </c>
      <c r="W278" s="111">
        <v>0</v>
      </c>
      <c r="X278" s="111">
        <v>0</v>
      </c>
      <c r="Y278" s="111">
        <v>0</v>
      </c>
      <c r="Z278" s="111">
        <v>0</v>
      </c>
      <c r="AA278" s="111">
        <v>13475.84</v>
      </c>
      <c r="AB278" s="111">
        <v>0</v>
      </c>
      <c r="AC278" s="111">
        <v>0</v>
      </c>
      <c r="AD278" s="111">
        <v>0</v>
      </c>
      <c r="AE278" s="111">
        <v>0</v>
      </c>
      <c r="AF278" s="111">
        <v>0</v>
      </c>
      <c r="AG278" s="111">
        <v>0</v>
      </c>
      <c r="AH278" s="111">
        <v>0</v>
      </c>
      <c r="AI278" s="111">
        <v>0</v>
      </c>
      <c r="AJ278" s="111">
        <v>0</v>
      </c>
      <c r="AK278" s="111">
        <v>0</v>
      </c>
      <c r="AL278" s="111">
        <v>0</v>
      </c>
      <c r="AM278" s="111">
        <v>0</v>
      </c>
      <c r="AN278" s="111">
        <v>0</v>
      </c>
      <c r="AO278" s="111">
        <v>0</v>
      </c>
      <c r="AP278" s="111">
        <v>0</v>
      </c>
      <c r="AQ278" s="111">
        <v>0</v>
      </c>
      <c r="AR278" s="111">
        <v>0</v>
      </c>
      <c r="AS278" s="111">
        <v>0</v>
      </c>
      <c r="AT278" s="111">
        <v>0</v>
      </c>
      <c r="AU278" s="111">
        <f t="shared" si="4"/>
        <v>0</v>
      </c>
      <c r="AV278" s="111">
        <v>11055.66</v>
      </c>
      <c r="AW278" s="111">
        <v>13475.84</v>
      </c>
      <c r="AX278" s="112">
        <v>79</v>
      </c>
      <c r="AY278" s="112">
        <v>360</v>
      </c>
      <c r="AZ278" s="111">
        <v>245467.2</v>
      </c>
      <c r="BA278" s="111">
        <v>79200</v>
      </c>
      <c r="BB278" s="113">
        <v>90</v>
      </c>
      <c r="BC278" s="113">
        <v>57.769488636363597</v>
      </c>
      <c r="BD278" s="113">
        <v>10.1</v>
      </c>
      <c r="BE278" s="113"/>
      <c r="BF278" s="109" t="s">
        <v>412</v>
      </c>
      <c r="BG278" s="106"/>
      <c r="BH278" s="109" t="s">
        <v>422</v>
      </c>
      <c r="BI278" s="109" t="s">
        <v>423</v>
      </c>
      <c r="BJ278" s="109" t="s">
        <v>696</v>
      </c>
      <c r="BK278" s="109" t="s">
        <v>416</v>
      </c>
      <c r="BL278" s="107" t="s">
        <v>11</v>
      </c>
      <c r="BM278" s="113">
        <v>403885.39723350003</v>
      </c>
      <c r="BN278" s="107" t="s">
        <v>339</v>
      </c>
      <c r="BO278" s="113"/>
      <c r="BP278" s="114">
        <v>36693</v>
      </c>
      <c r="BQ278" s="114">
        <v>47650</v>
      </c>
      <c r="BR278" s="113">
        <v>10208.93</v>
      </c>
      <c r="BS278" s="113">
        <v>106.06</v>
      </c>
      <c r="BT278" s="113">
        <v>45.85</v>
      </c>
    </row>
    <row r="279" spans="1:72" s="94" customFormat="1" ht="18.2" customHeight="1" x14ac:dyDescent="0.15">
      <c r="A279" s="97">
        <v>277</v>
      </c>
      <c r="B279" s="98" t="s">
        <v>158</v>
      </c>
      <c r="C279" s="98" t="s">
        <v>411</v>
      </c>
      <c r="D279" s="99">
        <v>45261</v>
      </c>
      <c r="E279" s="100" t="s">
        <v>697</v>
      </c>
      <c r="F279" s="101">
        <v>0</v>
      </c>
      <c r="G279" s="101">
        <v>0</v>
      </c>
      <c r="H279" s="102">
        <v>40522.769999999997</v>
      </c>
      <c r="I279" s="102">
        <v>356.85</v>
      </c>
      <c r="J279" s="102">
        <v>0</v>
      </c>
      <c r="K279" s="102">
        <v>40879.620000000003</v>
      </c>
      <c r="L279" s="102">
        <v>359.86</v>
      </c>
      <c r="M279" s="102">
        <v>0</v>
      </c>
      <c r="N279" s="102">
        <v>0</v>
      </c>
      <c r="O279" s="102">
        <v>356.85</v>
      </c>
      <c r="P279" s="102">
        <v>0</v>
      </c>
      <c r="Q279" s="102">
        <v>0</v>
      </c>
      <c r="R279" s="102">
        <v>0</v>
      </c>
      <c r="S279" s="102">
        <v>40522.769999999997</v>
      </c>
      <c r="T279" s="102">
        <v>344.05</v>
      </c>
      <c r="U279" s="102">
        <v>341.04</v>
      </c>
      <c r="V279" s="102">
        <v>0</v>
      </c>
      <c r="W279" s="102">
        <v>344.05</v>
      </c>
      <c r="X279" s="102">
        <v>0</v>
      </c>
      <c r="Y279" s="102">
        <v>0</v>
      </c>
      <c r="Z279" s="102">
        <v>0</v>
      </c>
      <c r="AA279" s="102">
        <v>341.04</v>
      </c>
      <c r="AB279" s="102">
        <v>153.5</v>
      </c>
      <c r="AC279" s="102">
        <v>0</v>
      </c>
      <c r="AD279" s="102">
        <v>0</v>
      </c>
      <c r="AE279" s="102">
        <v>0</v>
      </c>
      <c r="AF279" s="102">
        <v>45.66</v>
      </c>
      <c r="AG279" s="102">
        <v>0</v>
      </c>
      <c r="AH279" s="102">
        <v>94.15</v>
      </c>
      <c r="AI279" s="102">
        <v>1.87</v>
      </c>
      <c r="AJ279" s="102">
        <v>0</v>
      </c>
      <c r="AK279" s="102">
        <v>0</v>
      </c>
      <c r="AL279" s="102">
        <v>0</v>
      </c>
      <c r="AM279" s="102">
        <v>0</v>
      </c>
      <c r="AN279" s="102">
        <v>0</v>
      </c>
      <c r="AO279" s="102">
        <v>0</v>
      </c>
      <c r="AP279" s="102">
        <v>43.43</v>
      </c>
      <c r="AQ279" s="102">
        <v>3.0000000000000001E-3</v>
      </c>
      <c r="AR279" s="102">
        <v>0</v>
      </c>
      <c r="AS279" s="102">
        <v>0</v>
      </c>
      <c r="AT279" s="102">
        <v>0</v>
      </c>
      <c r="AU279" s="102">
        <f t="shared" si="4"/>
        <v>1039.5129999999999</v>
      </c>
      <c r="AV279" s="102">
        <v>359.86</v>
      </c>
      <c r="AW279" s="102">
        <v>341.04</v>
      </c>
      <c r="AX279" s="103">
        <v>80</v>
      </c>
      <c r="AY279" s="103">
        <v>360</v>
      </c>
      <c r="AZ279" s="102">
        <v>246496.272</v>
      </c>
      <c r="BA279" s="102">
        <v>79200</v>
      </c>
      <c r="BB279" s="104">
        <v>90</v>
      </c>
      <c r="BC279" s="104">
        <v>46.048602272727301</v>
      </c>
      <c r="BD279" s="104">
        <v>10.1</v>
      </c>
      <c r="BE279" s="104"/>
      <c r="BF279" s="100" t="s">
        <v>412</v>
      </c>
      <c r="BG279" s="97"/>
      <c r="BH279" s="100" t="s">
        <v>422</v>
      </c>
      <c r="BI279" s="100" t="s">
        <v>423</v>
      </c>
      <c r="BJ279" s="100" t="s">
        <v>696</v>
      </c>
      <c r="BK279" s="100" t="s">
        <v>139</v>
      </c>
      <c r="BL279" s="98" t="s">
        <v>11</v>
      </c>
      <c r="BM279" s="104">
        <v>321940.84559129999</v>
      </c>
      <c r="BN279" s="98" t="s">
        <v>339</v>
      </c>
      <c r="BO279" s="104"/>
      <c r="BP279" s="105">
        <v>36714</v>
      </c>
      <c r="BQ279" s="105">
        <v>47671</v>
      </c>
      <c r="BR279" s="104">
        <v>0</v>
      </c>
      <c r="BS279" s="104">
        <v>106.04</v>
      </c>
      <c r="BT279" s="104">
        <v>0</v>
      </c>
    </row>
    <row r="280" spans="1:72" s="94" customFormat="1" ht="18.2" customHeight="1" x14ac:dyDescent="0.15">
      <c r="A280" s="106">
        <v>278</v>
      </c>
      <c r="B280" s="107" t="s">
        <v>158</v>
      </c>
      <c r="C280" s="107" t="s">
        <v>411</v>
      </c>
      <c r="D280" s="108">
        <v>45261</v>
      </c>
      <c r="E280" s="109" t="s">
        <v>698</v>
      </c>
      <c r="F280" s="110">
        <v>0</v>
      </c>
      <c r="G280" s="110">
        <v>0</v>
      </c>
      <c r="H280" s="111">
        <v>36966.480000000003</v>
      </c>
      <c r="I280" s="111">
        <v>0</v>
      </c>
      <c r="J280" s="111">
        <v>0</v>
      </c>
      <c r="K280" s="111">
        <v>36966.480000000003</v>
      </c>
      <c r="L280" s="111">
        <v>389.99</v>
      </c>
      <c r="M280" s="111">
        <v>0</v>
      </c>
      <c r="N280" s="111">
        <v>0</v>
      </c>
      <c r="O280" s="111">
        <v>0</v>
      </c>
      <c r="P280" s="111">
        <v>389.99</v>
      </c>
      <c r="Q280" s="111">
        <v>27.07</v>
      </c>
      <c r="R280" s="111">
        <v>0</v>
      </c>
      <c r="S280" s="111">
        <v>36549.42</v>
      </c>
      <c r="T280" s="111">
        <v>0</v>
      </c>
      <c r="U280" s="111">
        <v>310.91000000000003</v>
      </c>
      <c r="V280" s="111">
        <v>0</v>
      </c>
      <c r="W280" s="111">
        <v>0</v>
      </c>
      <c r="X280" s="111">
        <v>310.91000000000003</v>
      </c>
      <c r="Y280" s="111">
        <v>0</v>
      </c>
      <c r="Z280" s="111">
        <v>0</v>
      </c>
      <c r="AA280" s="111">
        <v>0</v>
      </c>
      <c r="AB280" s="111">
        <v>106.04</v>
      </c>
      <c r="AC280" s="111">
        <v>0</v>
      </c>
      <c r="AD280" s="111">
        <v>0</v>
      </c>
      <c r="AE280" s="111">
        <v>0</v>
      </c>
      <c r="AF280" s="111">
        <v>0</v>
      </c>
      <c r="AG280" s="111">
        <v>0</v>
      </c>
      <c r="AH280" s="111">
        <v>94.15</v>
      </c>
      <c r="AI280" s="111">
        <v>49.33</v>
      </c>
      <c r="AJ280" s="111">
        <v>0</v>
      </c>
      <c r="AK280" s="111">
        <v>0</v>
      </c>
      <c r="AL280" s="111">
        <v>0</v>
      </c>
      <c r="AM280" s="111">
        <v>0</v>
      </c>
      <c r="AN280" s="111">
        <v>0</v>
      </c>
      <c r="AO280" s="111">
        <v>0</v>
      </c>
      <c r="AP280" s="111">
        <v>0</v>
      </c>
      <c r="AQ280" s="111">
        <v>0</v>
      </c>
      <c r="AR280" s="111">
        <v>0</v>
      </c>
      <c r="AS280" s="111">
        <v>1.1328E-2</v>
      </c>
      <c r="AT280" s="111">
        <v>0</v>
      </c>
      <c r="AU280" s="111">
        <f t="shared" si="4"/>
        <v>977.47867200000007</v>
      </c>
      <c r="AV280" s="111">
        <v>0</v>
      </c>
      <c r="AW280" s="111">
        <v>0</v>
      </c>
      <c r="AX280" s="112">
        <v>80</v>
      </c>
      <c r="AY280" s="112">
        <v>360</v>
      </c>
      <c r="AZ280" s="111">
        <v>246496.272</v>
      </c>
      <c r="BA280" s="111">
        <v>79200</v>
      </c>
      <c r="BB280" s="113">
        <v>90</v>
      </c>
      <c r="BC280" s="113">
        <v>41.533431818181803</v>
      </c>
      <c r="BD280" s="113">
        <v>10.1</v>
      </c>
      <c r="BE280" s="113"/>
      <c r="BF280" s="109" t="s">
        <v>412</v>
      </c>
      <c r="BG280" s="106"/>
      <c r="BH280" s="109" t="s">
        <v>422</v>
      </c>
      <c r="BI280" s="109" t="s">
        <v>423</v>
      </c>
      <c r="BJ280" s="109" t="s">
        <v>696</v>
      </c>
      <c r="BK280" s="109" t="s">
        <v>139</v>
      </c>
      <c r="BL280" s="107" t="s">
        <v>11</v>
      </c>
      <c r="BM280" s="113">
        <v>290373.81157979998</v>
      </c>
      <c r="BN280" s="107" t="s">
        <v>339</v>
      </c>
      <c r="BO280" s="113"/>
      <c r="BP280" s="114">
        <v>36714</v>
      </c>
      <c r="BQ280" s="114">
        <v>47671</v>
      </c>
      <c r="BR280" s="113">
        <v>0</v>
      </c>
      <c r="BS280" s="113">
        <v>106.04</v>
      </c>
      <c r="BT280" s="113">
        <v>0</v>
      </c>
    </row>
    <row r="281" spans="1:72" s="94" customFormat="1" ht="18.2" customHeight="1" x14ac:dyDescent="0.15">
      <c r="A281" s="97">
        <v>279</v>
      </c>
      <c r="B281" s="98" t="s">
        <v>158</v>
      </c>
      <c r="C281" s="98" t="s">
        <v>411</v>
      </c>
      <c r="D281" s="99">
        <v>45261</v>
      </c>
      <c r="E281" s="100" t="s">
        <v>294</v>
      </c>
      <c r="F281" s="101">
        <v>152</v>
      </c>
      <c r="G281" s="101">
        <v>151</v>
      </c>
      <c r="H281" s="102">
        <v>47066.31</v>
      </c>
      <c r="I281" s="102">
        <v>33422.43</v>
      </c>
      <c r="J281" s="102">
        <v>0</v>
      </c>
      <c r="K281" s="102">
        <v>80488.740000000005</v>
      </c>
      <c r="L281" s="102">
        <v>392.62</v>
      </c>
      <c r="M281" s="102">
        <v>0</v>
      </c>
      <c r="N281" s="102">
        <v>0</v>
      </c>
      <c r="O281" s="102">
        <v>0</v>
      </c>
      <c r="P281" s="102">
        <v>0</v>
      </c>
      <c r="Q281" s="102">
        <v>0</v>
      </c>
      <c r="R281" s="102">
        <v>0</v>
      </c>
      <c r="S281" s="102">
        <v>80488.740000000005</v>
      </c>
      <c r="T281" s="102">
        <v>86371.36</v>
      </c>
      <c r="U281" s="102">
        <v>400.04</v>
      </c>
      <c r="V281" s="102">
        <v>0</v>
      </c>
      <c r="W281" s="102">
        <v>0</v>
      </c>
      <c r="X281" s="102">
        <v>0</v>
      </c>
      <c r="Y281" s="102">
        <v>0</v>
      </c>
      <c r="Z281" s="102">
        <v>0</v>
      </c>
      <c r="AA281" s="102">
        <v>86771.4</v>
      </c>
      <c r="AB281" s="102">
        <v>0</v>
      </c>
      <c r="AC281" s="102">
        <v>0</v>
      </c>
      <c r="AD281" s="102">
        <v>0</v>
      </c>
      <c r="AE281" s="102">
        <v>0</v>
      </c>
      <c r="AF281" s="102">
        <v>0</v>
      </c>
      <c r="AG281" s="102">
        <v>0</v>
      </c>
      <c r="AH281" s="102">
        <v>0</v>
      </c>
      <c r="AI281" s="102">
        <v>0</v>
      </c>
      <c r="AJ281" s="102">
        <v>0</v>
      </c>
      <c r="AK281" s="102">
        <v>0</v>
      </c>
      <c r="AL281" s="102">
        <v>0</v>
      </c>
      <c r="AM281" s="102">
        <v>0</v>
      </c>
      <c r="AN281" s="102">
        <v>0</v>
      </c>
      <c r="AO281" s="102">
        <v>0</v>
      </c>
      <c r="AP281" s="102">
        <v>0</v>
      </c>
      <c r="AQ281" s="102">
        <v>0</v>
      </c>
      <c r="AR281" s="102">
        <v>0</v>
      </c>
      <c r="AS281" s="102">
        <v>0</v>
      </c>
      <c r="AT281" s="102">
        <v>0</v>
      </c>
      <c r="AU281" s="102">
        <f t="shared" si="4"/>
        <v>0</v>
      </c>
      <c r="AV281" s="102">
        <v>33815.050000000003</v>
      </c>
      <c r="AW281" s="102">
        <v>86771.4</v>
      </c>
      <c r="AX281" s="103">
        <v>83</v>
      </c>
      <c r="AY281" s="103">
        <v>360</v>
      </c>
      <c r="AZ281" s="102">
        <v>298862.685</v>
      </c>
      <c r="BA281" s="102">
        <v>88825</v>
      </c>
      <c r="BB281" s="104">
        <v>85</v>
      </c>
      <c r="BC281" s="104">
        <v>77.022717703349301</v>
      </c>
      <c r="BD281" s="104">
        <v>10.199999999999999</v>
      </c>
      <c r="BE281" s="104"/>
      <c r="BF281" s="100" t="s">
        <v>412</v>
      </c>
      <c r="BG281" s="97"/>
      <c r="BH281" s="100" t="s">
        <v>422</v>
      </c>
      <c r="BI281" s="100" t="s">
        <v>423</v>
      </c>
      <c r="BJ281" s="100" t="s">
        <v>699</v>
      </c>
      <c r="BK281" s="100" t="s">
        <v>416</v>
      </c>
      <c r="BL281" s="98" t="s">
        <v>11</v>
      </c>
      <c r="BM281" s="104">
        <v>639458.08779060002</v>
      </c>
      <c r="BN281" s="98" t="s">
        <v>339</v>
      </c>
      <c r="BO281" s="104"/>
      <c r="BP281" s="105">
        <v>36830</v>
      </c>
      <c r="BQ281" s="105">
        <v>47787</v>
      </c>
      <c r="BR281" s="104">
        <v>47402.41</v>
      </c>
      <c r="BS281" s="104">
        <v>125.01</v>
      </c>
      <c r="BT281" s="104">
        <v>44.72</v>
      </c>
    </row>
    <row r="282" spans="1:72" s="94" customFormat="1" ht="18.2" customHeight="1" x14ac:dyDescent="0.15">
      <c r="A282" s="106">
        <v>280</v>
      </c>
      <c r="B282" s="107" t="s">
        <v>158</v>
      </c>
      <c r="C282" s="107" t="s">
        <v>411</v>
      </c>
      <c r="D282" s="108">
        <v>45261</v>
      </c>
      <c r="E282" s="109" t="s">
        <v>150</v>
      </c>
      <c r="F282" s="110">
        <v>111</v>
      </c>
      <c r="G282" s="110">
        <v>110</v>
      </c>
      <c r="H282" s="111">
        <v>47066.31</v>
      </c>
      <c r="I282" s="111">
        <v>28135.57</v>
      </c>
      <c r="J282" s="111">
        <v>0</v>
      </c>
      <c r="K282" s="111">
        <v>75201.88</v>
      </c>
      <c r="L282" s="111">
        <v>392.62</v>
      </c>
      <c r="M282" s="111">
        <v>0</v>
      </c>
      <c r="N282" s="111">
        <v>0</v>
      </c>
      <c r="O282" s="111">
        <v>0</v>
      </c>
      <c r="P282" s="111">
        <v>0</v>
      </c>
      <c r="Q282" s="111">
        <v>0</v>
      </c>
      <c r="R282" s="111">
        <v>0</v>
      </c>
      <c r="S282" s="111">
        <v>75201.88</v>
      </c>
      <c r="T282" s="111">
        <v>59849.7</v>
      </c>
      <c r="U282" s="111">
        <v>400.04</v>
      </c>
      <c r="V282" s="111">
        <v>0</v>
      </c>
      <c r="W282" s="111">
        <v>0</v>
      </c>
      <c r="X282" s="111">
        <v>0</v>
      </c>
      <c r="Y282" s="111">
        <v>0</v>
      </c>
      <c r="Z282" s="111">
        <v>0</v>
      </c>
      <c r="AA282" s="111">
        <v>60249.74</v>
      </c>
      <c r="AB282" s="111">
        <v>0</v>
      </c>
      <c r="AC282" s="111">
        <v>0</v>
      </c>
      <c r="AD282" s="111">
        <v>0</v>
      </c>
      <c r="AE282" s="111">
        <v>0</v>
      </c>
      <c r="AF282" s="111">
        <v>0</v>
      </c>
      <c r="AG282" s="111">
        <v>0</v>
      </c>
      <c r="AH282" s="111">
        <v>0</v>
      </c>
      <c r="AI282" s="111">
        <v>0</v>
      </c>
      <c r="AJ282" s="111">
        <v>0</v>
      </c>
      <c r="AK282" s="111">
        <v>0</v>
      </c>
      <c r="AL282" s="111">
        <v>0</v>
      </c>
      <c r="AM282" s="111">
        <v>0</v>
      </c>
      <c r="AN282" s="111">
        <v>0</v>
      </c>
      <c r="AO282" s="111">
        <v>0</v>
      </c>
      <c r="AP282" s="111">
        <v>0</v>
      </c>
      <c r="AQ282" s="111">
        <v>0</v>
      </c>
      <c r="AR282" s="111">
        <v>0</v>
      </c>
      <c r="AS282" s="111">
        <v>0</v>
      </c>
      <c r="AT282" s="111">
        <v>0</v>
      </c>
      <c r="AU282" s="111">
        <f t="shared" si="4"/>
        <v>0</v>
      </c>
      <c r="AV282" s="111">
        <v>28528.19</v>
      </c>
      <c r="AW282" s="111">
        <v>60249.74</v>
      </c>
      <c r="AX282" s="112">
        <v>83</v>
      </c>
      <c r="AY282" s="112">
        <v>360</v>
      </c>
      <c r="AZ282" s="111">
        <v>298862.685</v>
      </c>
      <c r="BA282" s="111">
        <v>88825</v>
      </c>
      <c r="BB282" s="113">
        <v>85</v>
      </c>
      <c r="BC282" s="113">
        <v>71.963521531100497</v>
      </c>
      <c r="BD282" s="113">
        <v>10.199999999999999</v>
      </c>
      <c r="BE282" s="113"/>
      <c r="BF282" s="109" t="s">
        <v>412</v>
      </c>
      <c r="BG282" s="106"/>
      <c r="BH282" s="109" t="s">
        <v>422</v>
      </c>
      <c r="BI282" s="109" t="s">
        <v>423</v>
      </c>
      <c r="BJ282" s="109" t="s">
        <v>696</v>
      </c>
      <c r="BK282" s="109" t="s">
        <v>416</v>
      </c>
      <c r="BL282" s="107" t="s">
        <v>11</v>
      </c>
      <c r="BM282" s="113">
        <v>597455.62401719997</v>
      </c>
      <c r="BN282" s="107" t="s">
        <v>339</v>
      </c>
      <c r="BO282" s="113"/>
      <c r="BP282" s="114">
        <v>36830</v>
      </c>
      <c r="BQ282" s="114">
        <v>47787</v>
      </c>
      <c r="BR282" s="113">
        <v>35098.97</v>
      </c>
      <c r="BS282" s="113">
        <v>125.01</v>
      </c>
      <c r="BT282" s="113">
        <v>44.72</v>
      </c>
    </row>
    <row r="283" spans="1:72" s="94" customFormat="1" ht="18.2" customHeight="1" x14ac:dyDescent="0.15">
      <c r="A283" s="97">
        <v>281</v>
      </c>
      <c r="B283" s="98" t="s">
        <v>158</v>
      </c>
      <c r="C283" s="98" t="s">
        <v>411</v>
      </c>
      <c r="D283" s="99">
        <v>45261</v>
      </c>
      <c r="E283" s="100" t="s">
        <v>700</v>
      </c>
      <c r="F283" s="101">
        <v>0</v>
      </c>
      <c r="G283" s="101">
        <v>0</v>
      </c>
      <c r="H283" s="102">
        <v>46934.93</v>
      </c>
      <c r="I283" s="102">
        <v>0</v>
      </c>
      <c r="J283" s="102">
        <v>0</v>
      </c>
      <c r="K283" s="102">
        <v>46934.93</v>
      </c>
      <c r="L283" s="102">
        <v>390.45</v>
      </c>
      <c r="M283" s="102">
        <v>0</v>
      </c>
      <c r="N283" s="102">
        <v>0</v>
      </c>
      <c r="O283" s="102">
        <v>0</v>
      </c>
      <c r="P283" s="102">
        <v>390.45</v>
      </c>
      <c r="Q283" s="102">
        <v>0</v>
      </c>
      <c r="R283" s="102">
        <v>0</v>
      </c>
      <c r="S283" s="102">
        <v>46544.480000000003</v>
      </c>
      <c r="T283" s="102">
        <v>0</v>
      </c>
      <c r="U283" s="102">
        <v>402.21</v>
      </c>
      <c r="V283" s="102">
        <v>0</v>
      </c>
      <c r="W283" s="102">
        <v>0</v>
      </c>
      <c r="X283" s="102">
        <v>402.21</v>
      </c>
      <c r="Y283" s="102">
        <v>0</v>
      </c>
      <c r="Z283" s="102">
        <v>0</v>
      </c>
      <c r="AA283" s="102">
        <v>0</v>
      </c>
      <c r="AB283" s="102">
        <v>0</v>
      </c>
      <c r="AC283" s="102">
        <v>0</v>
      </c>
      <c r="AD283" s="102">
        <v>0</v>
      </c>
      <c r="AE283" s="102">
        <v>0</v>
      </c>
      <c r="AF283" s="102">
        <v>0</v>
      </c>
      <c r="AG283" s="102">
        <v>0</v>
      </c>
      <c r="AH283" s="102">
        <v>0</v>
      </c>
      <c r="AI283" s="102">
        <v>0</v>
      </c>
      <c r="AJ283" s="102">
        <v>100.53</v>
      </c>
      <c r="AK283" s="102">
        <v>0</v>
      </c>
      <c r="AL283" s="102">
        <v>0</v>
      </c>
      <c r="AM283" s="102">
        <v>12.67</v>
      </c>
      <c r="AN283" s="102">
        <v>0</v>
      </c>
      <c r="AO283" s="102">
        <v>106.99</v>
      </c>
      <c r="AP283" s="102">
        <v>54.37</v>
      </c>
      <c r="AQ283" s="102">
        <v>1.9E-2</v>
      </c>
      <c r="AR283" s="102">
        <v>0</v>
      </c>
      <c r="AS283" s="102">
        <v>0</v>
      </c>
      <c r="AT283" s="102">
        <v>0</v>
      </c>
      <c r="AU283" s="102">
        <f t="shared" si="4"/>
        <v>1067.239</v>
      </c>
      <c r="AV283" s="102">
        <v>0</v>
      </c>
      <c r="AW283" s="102">
        <v>0</v>
      </c>
      <c r="AX283" s="103">
        <v>84</v>
      </c>
      <c r="AY283" s="103">
        <v>360</v>
      </c>
      <c r="AZ283" s="102">
        <v>301366.40049999999</v>
      </c>
      <c r="BA283" s="102">
        <v>88825</v>
      </c>
      <c r="BB283" s="104">
        <v>85</v>
      </c>
      <c r="BC283" s="104">
        <v>44.540172248803799</v>
      </c>
      <c r="BD283" s="104">
        <v>10.199999999999999</v>
      </c>
      <c r="BE283" s="104"/>
      <c r="BF283" s="100" t="s">
        <v>412</v>
      </c>
      <c r="BG283" s="97"/>
      <c r="BH283" s="100" t="s">
        <v>422</v>
      </c>
      <c r="BI283" s="100" t="s">
        <v>423</v>
      </c>
      <c r="BJ283" s="100" t="s">
        <v>696</v>
      </c>
      <c r="BK283" s="100" t="s">
        <v>139</v>
      </c>
      <c r="BL283" s="98" t="s">
        <v>11</v>
      </c>
      <c r="BM283" s="104">
        <v>369781.46481119998</v>
      </c>
      <c r="BN283" s="98" t="s">
        <v>339</v>
      </c>
      <c r="BO283" s="104"/>
      <c r="BP283" s="105">
        <v>36860</v>
      </c>
      <c r="BQ283" s="105">
        <v>47817</v>
      </c>
      <c r="BR283" s="104">
        <v>300.01</v>
      </c>
      <c r="BS283" s="104">
        <v>124.98</v>
      </c>
      <c r="BT283" s="104">
        <v>12.67</v>
      </c>
    </row>
    <row r="284" spans="1:72" s="94" customFormat="1" ht="18.2" customHeight="1" x14ac:dyDescent="0.15">
      <c r="A284" s="106">
        <v>282</v>
      </c>
      <c r="B284" s="107" t="s">
        <v>158</v>
      </c>
      <c r="C284" s="107" t="s">
        <v>411</v>
      </c>
      <c r="D284" s="108">
        <v>45261</v>
      </c>
      <c r="E284" s="109" t="s">
        <v>295</v>
      </c>
      <c r="F284" s="110">
        <v>8</v>
      </c>
      <c r="G284" s="110">
        <v>8</v>
      </c>
      <c r="H284" s="111">
        <v>0</v>
      </c>
      <c r="I284" s="111">
        <v>6211.78</v>
      </c>
      <c r="J284" s="111">
        <v>0</v>
      </c>
      <c r="K284" s="111">
        <v>6211.78</v>
      </c>
      <c r="L284" s="111">
        <v>0</v>
      </c>
      <c r="M284" s="111">
        <v>0</v>
      </c>
      <c r="N284" s="111">
        <v>0</v>
      </c>
      <c r="O284" s="111">
        <v>0</v>
      </c>
      <c r="P284" s="111">
        <v>0</v>
      </c>
      <c r="Q284" s="111">
        <v>0</v>
      </c>
      <c r="R284" s="111">
        <v>0</v>
      </c>
      <c r="S284" s="111">
        <v>6211.78</v>
      </c>
      <c r="T284" s="111">
        <v>193.84</v>
      </c>
      <c r="U284" s="111">
        <v>0</v>
      </c>
      <c r="V284" s="111">
        <v>0</v>
      </c>
      <c r="W284" s="111">
        <v>0</v>
      </c>
      <c r="X284" s="111">
        <v>0</v>
      </c>
      <c r="Y284" s="111">
        <v>0</v>
      </c>
      <c r="Z284" s="111">
        <v>0</v>
      </c>
      <c r="AA284" s="111">
        <v>193.84</v>
      </c>
      <c r="AB284" s="111">
        <v>0</v>
      </c>
      <c r="AC284" s="111">
        <v>0</v>
      </c>
      <c r="AD284" s="111">
        <v>0</v>
      </c>
      <c r="AE284" s="111">
        <v>0</v>
      </c>
      <c r="AF284" s="111">
        <v>0</v>
      </c>
      <c r="AG284" s="111">
        <v>0</v>
      </c>
      <c r="AH284" s="111">
        <v>0</v>
      </c>
      <c r="AI284" s="111">
        <v>0</v>
      </c>
      <c r="AJ284" s="111">
        <v>0</v>
      </c>
      <c r="AK284" s="111">
        <v>0</v>
      </c>
      <c r="AL284" s="111">
        <v>0</v>
      </c>
      <c r="AM284" s="111">
        <v>0</v>
      </c>
      <c r="AN284" s="111">
        <v>0</v>
      </c>
      <c r="AO284" s="111">
        <v>0</v>
      </c>
      <c r="AP284" s="111">
        <v>0</v>
      </c>
      <c r="AQ284" s="111">
        <v>4942.4210000000003</v>
      </c>
      <c r="AR284" s="111">
        <v>0</v>
      </c>
      <c r="AS284" s="111">
        <v>0</v>
      </c>
      <c r="AT284" s="111">
        <v>0</v>
      </c>
      <c r="AU284" s="111">
        <f t="shared" si="4"/>
        <v>4942.4210000000003</v>
      </c>
      <c r="AV284" s="111">
        <v>6211.78</v>
      </c>
      <c r="AW284" s="111">
        <v>193.84</v>
      </c>
      <c r="AX284" s="112">
        <v>0</v>
      </c>
      <c r="AY284" s="112">
        <v>360</v>
      </c>
      <c r="AZ284" s="111">
        <v>311421.07699999999</v>
      </c>
      <c r="BA284" s="111">
        <v>88825</v>
      </c>
      <c r="BB284" s="113">
        <v>85</v>
      </c>
      <c r="BC284" s="113">
        <v>5.9442870813397102</v>
      </c>
      <c r="BD284" s="113">
        <v>10.199999999999999</v>
      </c>
      <c r="BE284" s="113"/>
      <c r="BF284" s="109" t="s">
        <v>412</v>
      </c>
      <c r="BG284" s="106"/>
      <c r="BH284" s="109" t="s">
        <v>422</v>
      </c>
      <c r="BI284" s="109" t="s">
        <v>423</v>
      </c>
      <c r="BJ284" s="109" t="s">
        <v>696</v>
      </c>
      <c r="BK284" s="109" t="s">
        <v>416</v>
      </c>
      <c r="BL284" s="107" t="s">
        <v>11</v>
      </c>
      <c r="BM284" s="113">
        <v>49350.666448199998</v>
      </c>
      <c r="BN284" s="107" t="s">
        <v>339</v>
      </c>
      <c r="BO284" s="113"/>
      <c r="BP284" s="114">
        <v>37041</v>
      </c>
      <c r="BQ284" s="114">
        <v>47998</v>
      </c>
      <c r="BR284" s="113">
        <v>3706.16</v>
      </c>
      <c r="BS284" s="113">
        <v>0</v>
      </c>
      <c r="BT284" s="113">
        <v>49.26</v>
      </c>
    </row>
    <row r="285" spans="1:72" s="94" customFormat="1" ht="18.2" customHeight="1" x14ac:dyDescent="0.15">
      <c r="A285" s="97">
        <v>283</v>
      </c>
      <c r="B285" s="98" t="s">
        <v>158</v>
      </c>
      <c r="C285" s="98" t="s">
        <v>411</v>
      </c>
      <c r="D285" s="99">
        <v>45261</v>
      </c>
      <c r="E285" s="100" t="s">
        <v>701</v>
      </c>
      <c r="F285" s="98" t="s">
        <v>498</v>
      </c>
      <c r="G285" s="101">
        <v>0</v>
      </c>
      <c r="H285" s="102">
        <v>50088.66</v>
      </c>
      <c r="I285" s="102">
        <v>0</v>
      </c>
      <c r="J285" s="102">
        <v>0</v>
      </c>
      <c r="K285" s="102">
        <v>50088.66</v>
      </c>
      <c r="L285" s="102">
        <v>366.91</v>
      </c>
      <c r="M285" s="102">
        <v>0</v>
      </c>
      <c r="N285" s="102">
        <v>0</v>
      </c>
      <c r="O285" s="102">
        <v>0</v>
      </c>
      <c r="P285" s="102">
        <v>366.91</v>
      </c>
      <c r="Q285" s="102">
        <v>49721.75</v>
      </c>
      <c r="R285" s="102">
        <v>0</v>
      </c>
      <c r="S285" s="102">
        <v>0</v>
      </c>
      <c r="T285" s="102">
        <v>0</v>
      </c>
      <c r="U285" s="102">
        <v>425.75</v>
      </c>
      <c r="V285" s="102">
        <v>0</v>
      </c>
      <c r="W285" s="102">
        <v>0</v>
      </c>
      <c r="X285" s="102">
        <v>425.75</v>
      </c>
      <c r="Y285" s="102">
        <v>0</v>
      </c>
      <c r="Z285" s="102">
        <v>0</v>
      </c>
      <c r="AA285" s="102">
        <v>0</v>
      </c>
      <c r="AB285" s="102">
        <v>124.83</v>
      </c>
      <c r="AC285" s="102">
        <v>0</v>
      </c>
      <c r="AD285" s="102">
        <v>0</v>
      </c>
      <c r="AE285" s="102">
        <v>0</v>
      </c>
      <c r="AF285" s="102">
        <v>0</v>
      </c>
      <c r="AG285" s="102">
        <v>0</v>
      </c>
      <c r="AH285" s="102">
        <v>106.99</v>
      </c>
      <c r="AI285" s="102">
        <v>55.52</v>
      </c>
      <c r="AJ285" s="102">
        <v>0</v>
      </c>
      <c r="AK285" s="102">
        <v>0</v>
      </c>
      <c r="AL285" s="102">
        <v>0</v>
      </c>
      <c r="AM285" s="102">
        <v>0</v>
      </c>
      <c r="AN285" s="102">
        <v>0</v>
      </c>
      <c r="AO285" s="102">
        <v>0</v>
      </c>
      <c r="AP285" s="102">
        <v>0</v>
      </c>
      <c r="AQ285" s="102">
        <v>0</v>
      </c>
      <c r="AR285" s="102">
        <v>0</v>
      </c>
      <c r="AS285" s="102">
        <v>124.08539500000001</v>
      </c>
      <c r="AT285" s="102">
        <v>0</v>
      </c>
      <c r="AU285" s="102">
        <f t="shared" si="4"/>
        <v>50677.664604999998</v>
      </c>
      <c r="AV285" s="102">
        <v>0</v>
      </c>
      <c r="AW285" s="102">
        <v>0</v>
      </c>
      <c r="AX285" s="103">
        <v>92</v>
      </c>
      <c r="AY285" s="103">
        <v>360</v>
      </c>
      <c r="AZ285" s="102">
        <v>311453.26299999998</v>
      </c>
      <c r="BA285" s="102">
        <v>88825</v>
      </c>
      <c r="BB285" s="104">
        <v>85</v>
      </c>
      <c r="BC285" s="104">
        <v>0</v>
      </c>
      <c r="BD285" s="104">
        <v>10.199999999999999</v>
      </c>
      <c r="BE285" s="104"/>
      <c r="BF285" s="100" t="s">
        <v>412</v>
      </c>
      <c r="BG285" s="97"/>
      <c r="BH285" s="100" t="s">
        <v>422</v>
      </c>
      <c r="BI285" s="100" t="s">
        <v>423</v>
      </c>
      <c r="BJ285" s="100" t="s">
        <v>696</v>
      </c>
      <c r="BK285" s="100" t="s">
        <v>139</v>
      </c>
      <c r="BL285" s="98" t="s">
        <v>11</v>
      </c>
      <c r="BM285" s="104">
        <v>0</v>
      </c>
      <c r="BN285" s="98" t="s">
        <v>339</v>
      </c>
      <c r="BO285" s="104"/>
      <c r="BP285" s="105">
        <v>37048</v>
      </c>
      <c r="BQ285" s="105">
        <v>48005</v>
      </c>
      <c r="BR285" s="104">
        <v>0</v>
      </c>
      <c r="BS285" s="104">
        <v>0</v>
      </c>
      <c r="BT285" s="104">
        <v>0</v>
      </c>
    </row>
    <row r="286" spans="1:72" s="94" customFormat="1" ht="18.2" customHeight="1" x14ac:dyDescent="0.15">
      <c r="A286" s="106">
        <v>284</v>
      </c>
      <c r="B286" s="107" t="s">
        <v>158</v>
      </c>
      <c r="C286" s="107" t="s">
        <v>411</v>
      </c>
      <c r="D286" s="108">
        <v>45261</v>
      </c>
      <c r="E286" s="109" t="s">
        <v>296</v>
      </c>
      <c r="F286" s="110">
        <v>199</v>
      </c>
      <c r="G286" s="110">
        <v>198</v>
      </c>
      <c r="H286" s="111">
        <v>50091.62</v>
      </c>
      <c r="I286" s="111">
        <v>35152.49</v>
      </c>
      <c r="J286" s="111">
        <v>0</v>
      </c>
      <c r="K286" s="111">
        <v>85244.11</v>
      </c>
      <c r="L286" s="111">
        <v>366.91</v>
      </c>
      <c r="M286" s="111">
        <v>0</v>
      </c>
      <c r="N286" s="111">
        <v>0</v>
      </c>
      <c r="O286" s="111">
        <v>0</v>
      </c>
      <c r="P286" s="111">
        <v>0</v>
      </c>
      <c r="Q286" s="111">
        <v>0</v>
      </c>
      <c r="R286" s="111">
        <v>0</v>
      </c>
      <c r="S286" s="111">
        <v>85244.11</v>
      </c>
      <c r="T286" s="111">
        <v>122586.86</v>
      </c>
      <c r="U286" s="111">
        <v>425.75</v>
      </c>
      <c r="V286" s="111">
        <v>0</v>
      </c>
      <c r="W286" s="111">
        <v>0</v>
      </c>
      <c r="X286" s="111">
        <v>0</v>
      </c>
      <c r="Y286" s="111">
        <v>0</v>
      </c>
      <c r="Z286" s="111">
        <v>0</v>
      </c>
      <c r="AA286" s="111">
        <v>123012.61</v>
      </c>
      <c r="AB286" s="111">
        <v>0</v>
      </c>
      <c r="AC286" s="111">
        <v>0</v>
      </c>
      <c r="AD286" s="111">
        <v>0</v>
      </c>
      <c r="AE286" s="111">
        <v>0</v>
      </c>
      <c r="AF286" s="111">
        <v>0</v>
      </c>
      <c r="AG286" s="111">
        <v>0</v>
      </c>
      <c r="AH286" s="111">
        <v>0</v>
      </c>
      <c r="AI286" s="111">
        <v>0</v>
      </c>
      <c r="AJ286" s="111">
        <v>0</v>
      </c>
      <c r="AK286" s="111">
        <v>0</v>
      </c>
      <c r="AL286" s="111">
        <v>0</v>
      </c>
      <c r="AM286" s="111">
        <v>0</v>
      </c>
      <c r="AN286" s="111">
        <v>0</v>
      </c>
      <c r="AO286" s="111">
        <v>0</v>
      </c>
      <c r="AP286" s="111">
        <v>0</v>
      </c>
      <c r="AQ286" s="111">
        <v>0</v>
      </c>
      <c r="AR286" s="111">
        <v>0</v>
      </c>
      <c r="AS286" s="111">
        <v>0</v>
      </c>
      <c r="AT286" s="111">
        <v>0</v>
      </c>
      <c r="AU286" s="111">
        <f t="shared" si="4"/>
        <v>0</v>
      </c>
      <c r="AV286" s="111">
        <v>35519.4</v>
      </c>
      <c r="AW286" s="111">
        <v>123012.61</v>
      </c>
      <c r="AX286" s="112">
        <v>91</v>
      </c>
      <c r="AY286" s="112">
        <v>360</v>
      </c>
      <c r="AZ286" s="111">
        <v>312251.85200000001</v>
      </c>
      <c r="BA286" s="111">
        <v>88825</v>
      </c>
      <c r="BB286" s="113">
        <v>85</v>
      </c>
      <c r="BC286" s="113">
        <v>81.573311004784699</v>
      </c>
      <c r="BD286" s="113">
        <v>10.199999999999999</v>
      </c>
      <c r="BE286" s="113"/>
      <c r="BF286" s="109" t="s">
        <v>412</v>
      </c>
      <c r="BG286" s="106"/>
      <c r="BH286" s="109" t="s">
        <v>422</v>
      </c>
      <c r="BI286" s="109" t="s">
        <v>423</v>
      </c>
      <c r="BJ286" s="109" t="s">
        <v>696</v>
      </c>
      <c r="BK286" s="109" t="s">
        <v>416</v>
      </c>
      <c r="BL286" s="107" t="s">
        <v>11</v>
      </c>
      <c r="BM286" s="113">
        <v>677238.02827590005</v>
      </c>
      <c r="BN286" s="107" t="s">
        <v>339</v>
      </c>
      <c r="BO286" s="113"/>
      <c r="BP286" s="114">
        <v>37071</v>
      </c>
      <c r="BQ286" s="114">
        <v>48028</v>
      </c>
      <c r="BR286" s="113">
        <v>60244.2</v>
      </c>
      <c r="BS286" s="113">
        <v>124.83</v>
      </c>
      <c r="BT286" s="113">
        <v>45.57</v>
      </c>
    </row>
    <row r="287" spans="1:72" s="94" customFormat="1" ht="18.2" customHeight="1" x14ac:dyDescent="0.15">
      <c r="A287" s="97">
        <v>285</v>
      </c>
      <c r="B287" s="98" t="s">
        <v>158</v>
      </c>
      <c r="C287" s="98" t="s">
        <v>411</v>
      </c>
      <c r="D287" s="99">
        <v>45261</v>
      </c>
      <c r="E287" s="100" t="s">
        <v>297</v>
      </c>
      <c r="F287" s="101">
        <v>205</v>
      </c>
      <c r="G287" s="101">
        <v>204</v>
      </c>
      <c r="H287" s="102">
        <v>40418.76</v>
      </c>
      <c r="I287" s="102">
        <v>27674.44</v>
      </c>
      <c r="J287" s="102">
        <v>0</v>
      </c>
      <c r="K287" s="102">
        <v>68093.2</v>
      </c>
      <c r="L287" s="102">
        <v>283.87</v>
      </c>
      <c r="M287" s="102">
        <v>0</v>
      </c>
      <c r="N287" s="102">
        <v>0</v>
      </c>
      <c r="O287" s="102">
        <v>0</v>
      </c>
      <c r="P287" s="102">
        <v>0</v>
      </c>
      <c r="Q287" s="102">
        <v>0</v>
      </c>
      <c r="R287" s="102">
        <v>0</v>
      </c>
      <c r="S287" s="102">
        <v>68093.2</v>
      </c>
      <c r="T287" s="102">
        <v>100253.77</v>
      </c>
      <c r="U287" s="102">
        <v>340.17</v>
      </c>
      <c r="V287" s="102">
        <v>0</v>
      </c>
      <c r="W287" s="102">
        <v>0</v>
      </c>
      <c r="X287" s="102">
        <v>0</v>
      </c>
      <c r="Y287" s="102">
        <v>0</v>
      </c>
      <c r="Z287" s="102">
        <v>0</v>
      </c>
      <c r="AA287" s="102">
        <v>100593.94</v>
      </c>
      <c r="AB287" s="102">
        <v>0</v>
      </c>
      <c r="AC287" s="102">
        <v>0</v>
      </c>
      <c r="AD287" s="102">
        <v>0</v>
      </c>
      <c r="AE287" s="102">
        <v>0</v>
      </c>
      <c r="AF287" s="102">
        <v>0</v>
      </c>
      <c r="AG287" s="102">
        <v>0</v>
      </c>
      <c r="AH287" s="102">
        <v>0</v>
      </c>
      <c r="AI287" s="102">
        <v>0</v>
      </c>
      <c r="AJ287" s="102">
        <v>0</v>
      </c>
      <c r="AK287" s="102">
        <v>0</v>
      </c>
      <c r="AL287" s="102">
        <v>0</v>
      </c>
      <c r="AM287" s="102">
        <v>0</v>
      </c>
      <c r="AN287" s="102">
        <v>0</v>
      </c>
      <c r="AO287" s="102">
        <v>0</v>
      </c>
      <c r="AP287" s="102">
        <v>0</v>
      </c>
      <c r="AQ287" s="102">
        <v>0</v>
      </c>
      <c r="AR287" s="102">
        <v>0</v>
      </c>
      <c r="AS287" s="102">
        <v>0</v>
      </c>
      <c r="AT287" s="102">
        <v>0</v>
      </c>
      <c r="AU287" s="102">
        <f t="shared" si="4"/>
        <v>0</v>
      </c>
      <c r="AV287" s="102">
        <v>27958.31</v>
      </c>
      <c r="AW287" s="102">
        <v>100593.94</v>
      </c>
      <c r="AX287" s="103">
        <v>94</v>
      </c>
      <c r="AY287" s="103">
        <v>360</v>
      </c>
      <c r="AZ287" s="102">
        <v>235455.14790000001</v>
      </c>
      <c r="BA287" s="102">
        <v>70515</v>
      </c>
      <c r="BB287" s="104">
        <v>90</v>
      </c>
      <c r="BC287" s="104">
        <v>86.908998085513701</v>
      </c>
      <c r="BD287" s="104">
        <v>10.1</v>
      </c>
      <c r="BE287" s="104"/>
      <c r="BF287" s="100" t="s">
        <v>412</v>
      </c>
      <c r="BG287" s="97"/>
      <c r="BH287" s="100" t="s">
        <v>478</v>
      </c>
      <c r="BI287" s="100" t="s">
        <v>479</v>
      </c>
      <c r="BJ287" s="100" t="s">
        <v>702</v>
      </c>
      <c r="BK287" s="100" t="s">
        <v>416</v>
      </c>
      <c r="BL287" s="98" t="s">
        <v>11</v>
      </c>
      <c r="BM287" s="104">
        <v>540979.365108</v>
      </c>
      <c r="BN287" s="98" t="s">
        <v>339</v>
      </c>
      <c r="BO287" s="104"/>
      <c r="BP287" s="105">
        <v>37158</v>
      </c>
      <c r="BQ287" s="105">
        <v>48115</v>
      </c>
      <c r="BR287" s="104">
        <v>53194.57</v>
      </c>
      <c r="BS287" s="104">
        <v>111.17</v>
      </c>
      <c r="BT287" s="104">
        <v>45.31</v>
      </c>
    </row>
    <row r="288" spans="1:72" s="94" customFormat="1" ht="18.2" customHeight="1" x14ac:dyDescent="0.15">
      <c r="A288" s="106">
        <v>286</v>
      </c>
      <c r="B288" s="107" t="s">
        <v>158</v>
      </c>
      <c r="C288" s="107" t="s">
        <v>411</v>
      </c>
      <c r="D288" s="108">
        <v>45261</v>
      </c>
      <c r="E288" s="109" t="s">
        <v>703</v>
      </c>
      <c r="F288" s="110">
        <v>0</v>
      </c>
      <c r="G288" s="110">
        <v>0</v>
      </c>
      <c r="H288" s="111">
        <v>42447.199999999997</v>
      </c>
      <c r="I288" s="111">
        <v>305.22000000000003</v>
      </c>
      <c r="J288" s="111">
        <v>0</v>
      </c>
      <c r="K288" s="111">
        <v>42752.42</v>
      </c>
      <c r="L288" s="111">
        <v>307.79000000000002</v>
      </c>
      <c r="M288" s="111">
        <v>0</v>
      </c>
      <c r="N288" s="111">
        <v>0</v>
      </c>
      <c r="O288" s="111">
        <v>305.22000000000003</v>
      </c>
      <c r="P288" s="111">
        <v>263.2</v>
      </c>
      <c r="Q288" s="111">
        <v>0</v>
      </c>
      <c r="R288" s="111">
        <v>0</v>
      </c>
      <c r="S288" s="111">
        <v>42184</v>
      </c>
      <c r="T288" s="111">
        <v>359.83</v>
      </c>
      <c r="U288" s="111">
        <v>357.26</v>
      </c>
      <c r="V288" s="111">
        <v>0</v>
      </c>
      <c r="W288" s="111">
        <v>359.83</v>
      </c>
      <c r="X288" s="111">
        <v>357.26</v>
      </c>
      <c r="Y288" s="111">
        <v>0</v>
      </c>
      <c r="Z288" s="111">
        <v>0</v>
      </c>
      <c r="AA288" s="111">
        <v>0</v>
      </c>
      <c r="AB288" s="111">
        <v>108.26</v>
      </c>
      <c r="AC288" s="111">
        <v>0</v>
      </c>
      <c r="AD288" s="111">
        <v>25</v>
      </c>
      <c r="AE288" s="111">
        <v>0</v>
      </c>
      <c r="AF288" s="111">
        <v>44.99</v>
      </c>
      <c r="AG288" s="111">
        <v>0</v>
      </c>
      <c r="AH288" s="111">
        <v>92.96</v>
      </c>
      <c r="AI288" s="111">
        <v>46.82</v>
      </c>
      <c r="AJ288" s="111">
        <v>108.26</v>
      </c>
      <c r="AK288" s="111">
        <v>0</v>
      </c>
      <c r="AL288" s="111">
        <v>25</v>
      </c>
      <c r="AM288" s="111">
        <v>0</v>
      </c>
      <c r="AN288" s="111">
        <v>0</v>
      </c>
      <c r="AO288" s="111">
        <v>92.96</v>
      </c>
      <c r="AP288" s="111">
        <v>46.8</v>
      </c>
      <c r="AQ288" s="111">
        <v>4.0000000000000001E-3</v>
      </c>
      <c r="AR288" s="111">
        <v>0</v>
      </c>
      <c r="AS288" s="111">
        <v>0</v>
      </c>
      <c r="AT288" s="111">
        <v>0</v>
      </c>
      <c r="AU288" s="111">
        <f t="shared" si="4"/>
        <v>1876.5640000000001</v>
      </c>
      <c r="AV288" s="111">
        <v>44.59</v>
      </c>
      <c r="AW288" s="111">
        <v>0</v>
      </c>
      <c r="AX288" s="112">
        <v>96</v>
      </c>
      <c r="AY288" s="112">
        <v>360</v>
      </c>
      <c r="AZ288" s="111">
        <v>252678.9325</v>
      </c>
      <c r="BA288" s="111">
        <v>75150</v>
      </c>
      <c r="BB288" s="113">
        <v>90</v>
      </c>
      <c r="BC288" s="113">
        <v>50.519760479041899</v>
      </c>
      <c r="BD288" s="113">
        <v>10.1</v>
      </c>
      <c r="BE288" s="113"/>
      <c r="BF288" s="109" t="s">
        <v>412</v>
      </c>
      <c r="BG288" s="106"/>
      <c r="BH288" s="109" t="s">
        <v>473</v>
      </c>
      <c r="BI288" s="109" t="s">
        <v>704</v>
      </c>
      <c r="BJ288" s="109" t="s">
        <v>565</v>
      </c>
      <c r="BK288" s="109" t="s">
        <v>139</v>
      </c>
      <c r="BL288" s="107" t="s">
        <v>11</v>
      </c>
      <c r="BM288" s="113">
        <v>335138.80296</v>
      </c>
      <c r="BN288" s="107" t="s">
        <v>339</v>
      </c>
      <c r="BO288" s="113"/>
      <c r="BP288" s="114">
        <v>37174</v>
      </c>
      <c r="BQ288" s="114">
        <v>48131</v>
      </c>
      <c r="BR288" s="113">
        <v>0</v>
      </c>
      <c r="BS288" s="113">
        <v>108.26</v>
      </c>
      <c r="BT288" s="113">
        <v>69.989999999999995</v>
      </c>
    </row>
    <row r="289" spans="1:72" s="94" customFormat="1" ht="18.2" customHeight="1" x14ac:dyDescent="0.15">
      <c r="A289" s="97">
        <v>287</v>
      </c>
      <c r="B289" s="98" t="s">
        <v>158</v>
      </c>
      <c r="C289" s="98" t="s">
        <v>411</v>
      </c>
      <c r="D289" s="99">
        <v>45261</v>
      </c>
      <c r="E289" s="100" t="s">
        <v>705</v>
      </c>
      <c r="F289" s="101">
        <v>0</v>
      </c>
      <c r="G289" s="101">
        <v>0</v>
      </c>
      <c r="H289" s="102">
        <v>43366.559999999998</v>
      </c>
      <c r="I289" s="102">
        <v>0</v>
      </c>
      <c r="J289" s="102">
        <v>0</v>
      </c>
      <c r="K289" s="102">
        <v>43366.559999999998</v>
      </c>
      <c r="L289" s="102">
        <v>300.05</v>
      </c>
      <c r="M289" s="102">
        <v>0</v>
      </c>
      <c r="N289" s="102">
        <v>0</v>
      </c>
      <c r="O289" s="102">
        <v>0</v>
      </c>
      <c r="P289" s="102">
        <v>300.05</v>
      </c>
      <c r="Q289" s="102">
        <v>0</v>
      </c>
      <c r="R289" s="102">
        <v>0</v>
      </c>
      <c r="S289" s="102">
        <v>43066.51</v>
      </c>
      <c r="T289" s="102">
        <v>0</v>
      </c>
      <c r="U289" s="102">
        <v>365</v>
      </c>
      <c r="V289" s="102">
        <v>0</v>
      </c>
      <c r="W289" s="102">
        <v>0</v>
      </c>
      <c r="X289" s="102">
        <v>365</v>
      </c>
      <c r="Y289" s="102">
        <v>0</v>
      </c>
      <c r="Z289" s="102">
        <v>0</v>
      </c>
      <c r="AA289" s="102">
        <v>0</v>
      </c>
      <c r="AB289" s="102">
        <v>108.26</v>
      </c>
      <c r="AC289" s="102">
        <v>0</v>
      </c>
      <c r="AD289" s="102">
        <v>25</v>
      </c>
      <c r="AE289" s="102">
        <v>0</v>
      </c>
      <c r="AF289" s="102">
        <v>0</v>
      </c>
      <c r="AG289" s="102">
        <v>0</v>
      </c>
      <c r="AH289" s="102">
        <v>92.96</v>
      </c>
      <c r="AI289" s="102">
        <v>46.82</v>
      </c>
      <c r="AJ289" s="102">
        <v>0</v>
      </c>
      <c r="AK289" s="102">
        <v>0</v>
      </c>
      <c r="AL289" s="102">
        <v>0</v>
      </c>
      <c r="AM289" s="102">
        <v>0</v>
      </c>
      <c r="AN289" s="102">
        <v>0</v>
      </c>
      <c r="AO289" s="102">
        <v>0</v>
      </c>
      <c r="AP289" s="102">
        <v>0</v>
      </c>
      <c r="AQ289" s="102">
        <v>0.313</v>
      </c>
      <c r="AR289" s="102">
        <v>0</v>
      </c>
      <c r="AS289" s="102">
        <v>0</v>
      </c>
      <c r="AT289" s="102">
        <v>0</v>
      </c>
      <c r="AU289" s="102">
        <f t="shared" si="4"/>
        <v>938.40300000000002</v>
      </c>
      <c r="AV289" s="102">
        <v>0</v>
      </c>
      <c r="AW289" s="102">
        <v>0</v>
      </c>
      <c r="AX289" s="103">
        <v>96</v>
      </c>
      <c r="AY289" s="103">
        <v>360</v>
      </c>
      <c r="AZ289" s="102">
        <v>252678.9325</v>
      </c>
      <c r="BA289" s="102">
        <v>75150</v>
      </c>
      <c r="BB289" s="104">
        <v>90</v>
      </c>
      <c r="BC289" s="104">
        <v>51.576658682634701</v>
      </c>
      <c r="BD289" s="104">
        <v>10.1</v>
      </c>
      <c r="BE289" s="104"/>
      <c r="BF289" s="100" t="s">
        <v>412</v>
      </c>
      <c r="BG289" s="97"/>
      <c r="BH289" s="100" t="s">
        <v>473</v>
      </c>
      <c r="BI289" s="100" t="s">
        <v>704</v>
      </c>
      <c r="BJ289" s="100" t="s">
        <v>565</v>
      </c>
      <c r="BK289" s="100" t="s">
        <v>139</v>
      </c>
      <c r="BL289" s="98" t="s">
        <v>11</v>
      </c>
      <c r="BM289" s="104">
        <v>342150.07133190002</v>
      </c>
      <c r="BN289" s="98" t="s">
        <v>339</v>
      </c>
      <c r="BO289" s="104"/>
      <c r="BP289" s="105">
        <v>37174</v>
      </c>
      <c r="BQ289" s="105">
        <v>48131</v>
      </c>
      <c r="BR289" s="104">
        <v>0</v>
      </c>
      <c r="BS289" s="104">
        <v>108.26</v>
      </c>
      <c r="BT289" s="104">
        <v>25</v>
      </c>
    </row>
    <row r="290" spans="1:72" s="94" customFormat="1" ht="18.2" customHeight="1" x14ac:dyDescent="0.15">
      <c r="A290" s="106">
        <v>288</v>
      </c>
      <c r="B290" s="107" t="s">
        <v>158</v>
      </c>
      <c r="C290" s="107" t="s">
        <v>411</v>
      </c>
      <c r="D290" s="108">
        <v>45261</v>
      </c>
      <c r="E290" s="109" t="s">
        <v>706</v>
      </c>
      <c r="F290" s="110">
        <v>2</v>
      </c>
      <c r="G290" s="110">
        <v>1</v>
      </c>
      <c r="H290" s="111">
        <v>42432.32</v>
      </c>
      <c r="I290" s="111">
        <v>603.04</v>
      </c>
      <c r="J290" s="111">
        <v>0</v>
      </c>
      <c r="K290" s="111">
        <v>43035.360000000001</v>
      </c>
      <c r="L290" s="111">
        <v>305.38</v>
      </c>
      <c r="M290" s="111">
        <v>0</v>
      </c>
      <c r="N290" s="111">
        <v>0</v>
      </c>
      <c r="O290" s="111">
        <v>0</v>
      </c>
      <c r="P290" s="111">
        <v>0</v>
      </c>
      <c r="Q290" s="111">
        <v>0</v>
      </c>
      <c r="R290" s="111">
        <v>0</v>
      </c>
      <c r="S290" s="111">
        <v>43035.360000000001</v>
      </c>
      <c r="T290" s="111">
        <v>727.06</v>
      </c>
      <c r="U290" s="111">
        <v>359.67</v>
      </c>
      <c r="V290" s="111">
        <v>0</v>
      </c>
      <c r="W290" s="111">
        <v>0</v>
      </c>
      <c r="X290" s="111">
        <v>0</v>
      </c>
      <c r="Y290" s="111">
        <v>0</v>
      </c>
      <c r="Z290" s="111">
        <v>0</v>
      </c>
      <c r="AA290" s="111">
        <v>1086.73</v>
      </c>
      <c r="AB290" s="111">
        <v>0</v>
      </c>
      <c r="AC290" s="111">
        <v>0</v>
      </c>
      <c r="AD290" s="111">
        <v>0</v>
      </c>
      <c r="AE290" s="111">
        <v>0</v>
      </c>
      <c r="AF290" s="111">
        <v>0</v>
      </c>
      <c r="AG290" s="111">
        <v>0</v>
      </c>
      <c r="AH290" s="111">
        <v>0</v>
      </c>
      <c r="AI290" s="111">
        <v>0</v>
      </c>
      <c r="AJ290" s="111">
        <v>0</v>
      </c>
      <c r="AK290" s="111">
        <v>0</v>
      </c>
      <c r="AL290" s="111">
        <v>0</v>
      </c>
      <c r="AM290" s="111">
        <v>0</v>
      </c>
      <c r="AN290" s="111">
        <v>0</v>
      </c>
      <c r="AO290" s="111">
        <v>0</v>
      </c>
      <c r="AP290" s="111">
        <v>0</v>
      </c>
      <c r="AQ290" s="111">
        <v>0</v>
      </c>
      <c r="AR290" s="111">
        <v>0</v>
      </c>
      <c r="AS290" s="111">
        <v>0</v>
      </c>
      <c r="AT290" s="111">
        <v>0</v>
      </c>
      <c r="AU290" s="111">
        <f t="shared" si="4"/>
        <v>0</v>
      </c>
      <c r="AV290" s="111">
        <v>908.42</v>
      </c>
      <c r="AW290" s="111">
        <v>1086.73</v>
      </c>
      <c r="AX290" s="112">
        <v>96</v>
      </c>
      <c r="AY290" s="112">
        <v>360</v>
      </c>
      <c r="AZ290" s="111">
        <v>252678.9325</v>
      </c>
      <c r="BA290" s="111">
        <v>75150</v>
      </c>
      <c r="BB290" s="113">
        <v>90</v>
      </c>
      <c r="BC290" s="113">
        <v>51.5393532934132</v>
      </c>
      <c r="BD290" s="113">
        <v>10.1</v>
      </c>
      <c r="BE290" s="113"/>
      <c r="BF290" s="109" t="s">
        <v>412</v>
      </c>
      <c r="BG290" s="106"/>
      <c r="BH290" s="109" t="s">
        <v>473</v>
      </c>
      <c r="BI290" s="109" t="s">
        <v>704</v>
      </c>
      <c r="BJ290" s="109" t="s">
        <v>565</v>
      </c>
      <c r="BK290" s="109" t="s">
        <v>434</v>
      </c>
      <c r="BL290" s="107" t="s">
        <v>11</v>
      </c>
      <c r="BM290" s="113">
        <v>341902.59423839999</v>
      </c>
      <c r="BN290" s="107" t="s">
        <v>339</v>
      </c>
      <c r="BO290" s="113"/>
      <c r="BP290" s="114">
        <v>37174</v>
      </c>
      <c r="BQ290" s="114">
        <v>48131</v>
      </c>
      <c r="BR290" s="113">
        <v>864.11</v>
      </c>
      <c r="BS290" s="113">
        <v>108.26</v>
      </c>
      <c r="BT290" s="113">
        <v>69.989999999999995</v>
      </c>
    </row>
    <row r="291" spans="1:72" s="94" customFormat="1" ht="18.2" customHeight="1" x14ac:dyDescent="0.15">
      <c r="A291" s="97">
        <v>289</v>
      </c>
      <c r="B291" s="98" t="s">
        <v>158</v>
      </c>
      <c r="C291" s="98" t="s">
        <v>411</v>
      </c>
      <c r="D291" s="99">
        <v>45261</v>
      </c>
      <c r="E291" s="100" t="s">
        <v>298</v>
      </c>
      <c r="F291" s="101">
        <v>148</v>
      </c>
      <c r="G291" s="101">
        <v>147</v>
      </c>
      <c r="H291" s="102">
        <v>33734.58</v>
      </c>
      <c r="I291" s="102">
        <v>19703.689999999999</v>
      </c>
      <c r="J291" s="102">
        <v>0</v>
      </c>
      <c r="K291" s="102">
        <v>53438.27</v>
      </c>
      <c r="L291" s="102">
        <v>233.35</v>
      </c>
      <c r="M291" s="102">
        <v>0</v>
      </c>
      <c r="N291" s="102">
        <v>0</v>
      </c>
      <c r="O291" s="102">
        <v>0</v>
      </c>
      <c r="P291" s="102">
        <v>0</v>
      </c>
      <c r="Q291" s="102">
        <v>0</v>
      </c>
      <c r="R291" s="102">
        <v>0</v>
      </c>
      <c r="S291" s="102">
        <v>53438.27</v>
      </c>
      <c r="T291" s="102">
        <v>56449.98</v>
      </c>
      <c r="U291" s="102">
        <v>283.92</v>
      </c>
      <c r="V291" s="102">
        <v>0</v>
      </c>
      <c r="W291" s="102">
        <v>0</v>
      </c>
      <c r="X291" s="102">
        <v>0</v>
      </c>
      <c r="Y291" s="102">
        <v>0</v>
      </c>
      <c r="Z291" s="102">
        <v>0</v>
      </c>
      <c r="AA291" s="102">
        <v>56733.9</v>
      </c>
      <c r="AB291" s="102">
        <v>0</v>
      </c>
      <c r="AC291" s="102">
        <v>0</v>
      </c>
      <c r="AD291" s="102">
        <v>0</v>
      </c>
      <c r="AE291" s="102">
        <v>0</v>
      </c>
      <c r="AF291" s="102">
        <v>0</v>
      </c>
      <c r="AG291" s="102">
        <v>0</v>
      </c>
      <c r="AH291" s="102">
        <v>0</v>
      </c>
      <c r="AI291" s="102">
        <v>0</v>
      </c>
      <c r="AJ291" s="102">
        <v>0</v>
      </c>
      <c r="AK291" s="102">
        <v>0</v>
      </c>
      <c r="AL291" s="102">
        <v>0</v>
      </c>
      <c r="AM291" s="102">
        <v>0</v>
      </c>
      <c r="AN291" s="102">
        <v>0</v>
      </c>
      <c r="AO291" s="102">
        <v>0</v>
      </c>
      <c r="AP291" s="102">
        <v>0</v>
      </c>
      <c r="AQ291" s="102">
        <v>0</v>
      </c>
      <c r="AR291" s="102">
        <v>0</v>
      </c>
      <c r="AS291" s="102">
        <v>0</v>
      </c>
      <c r="AT291" s="102">
        <v>0</v>
      </c>
      <c r="AU291" s="102">
        <f t="shared" si="4"/>
        <v>0</v>
      </c>
      <c r="AV291" s="102">
        <v>19937.04</v>
      </c>
      <c r="AW291" s="102">
        <v>56733.9</v>
      </c>
      <c r="AX291" s="103">
        <v>95</v>
      </c>
      <c r="AY291" s="103">
        <v>360</v>
      </c>
      <c r="AZ291" s="102">
        <v>253039.31849999999</v>
      </c>
      <c r="BA291" s="102">
        <v>58450</v>
      </c>
      <c r="BB291" s="104">
        <v>70</v>
      </c>
      <c r="BC291" s="104">
        <v>63.997928143712599</v>
      </c>
      <c r="BD291" s="104">
        <v>10.1</v>
      </c>
      <c r="BE291" s="104"/>
      <c r="BF291" s="100" t="s">
        <v>412</v>
      </c>
      <c r="BG291" s="97"/>
      <c r="BH291" s="100" t="s">
        <v>473</v>
      </c>
      <c r="BI291" s="100" t="s">
        <v>704</v>
      </c>
      <c r="BJ291" s="100" t="s">
        <v>565</v>
      </c>
      <c r="BK291" s="100" t="s">
        <v>416</v>
      </c>
      <c r="BL291" s="98" t="s">
        <v>11</v>
      </c>
      <c r="BM291" s="104">
        <v>424550.48928630003</v>
      </c>
      <c r="BN291" s="98" t="s">
        <v>339</v>
      </c>
      <c r="BO291" s="104"/>
      <c r="BP291" s="105">
        <v>37186</v>
      </c>
      <c r="BQ291" s="105">
        <v>48143</v>
      </c>
      <c r="BR291" s="104">
        <v>41328.11</v>
      </c>
      <c r="BS291" s="104">
        <v>118.65</v>
      </c>
      <c r="BT291" s="104">
        <v>69.930000000000007</v>
      </c>
    </row>
    <row r="292" spans="1:72" s="94" customFormat="1" ht="18.2" customHeight="1" x14ac:dyDescent="0.15">
      <c r="A292" s="106">
        <v>290</v>
      </c>
      <c r="B292" s="107" t="s">
        <v>158</v>
      </c>
      <c r="C292" s="107" t="s">
        <v>411</v>
      </c>
      <c r="D292" s="108">
        <v>45261</v>
      </c>
      <c r="E292" s="109" t="s">
        <v>707</v>
      </c>
      <c r="F292" s="110">
        <v>0</v>
      </c>
      <c r="G292" s="110">
        <v>0</v>
      </c>
      <c r="H292" s="111">
        <v>43292.06</v>
      </c>
      <c r="I292" s="111">
        <v>0</v>
      </c>
      <c r="J292" s="111">
        <v>0</v>
      </c>
      <c r="K292" s="111">
        <v>43292.06</v>
      </c>
      <c r="L292" s="111">
        <v>300.69</v>
      </c>
      <c r="M292" s="111">
        <v>0</v>
      </c>
      <c r="N292" s="111">
        <v>0</v>
      </c>
      <c r="O292" s="111">
        <v>0</v>
      </c>
      <c r="P292" s="111">
        <v>300.69</v>
      </c>
      <c r="Q292" s="111">
        <v>0</v>
      </c>
      <c r="R292" s="111">
        <v>0</v>
      </c>
      <c r="S292" s="111">
        <v>42991.37</v>
      </c>
      <c r="T292" s="111">
        <v>0</v>
      </c>
      <c r="U292" s="111">
        <v>364.37</v>
      </c>
      <c r="V292" s="111">
        <v>0</v>
      </c>
      <c r="W292" s="111">
        <v>0</v>
      </c>
      <c r="X292" s="111">
        <v>364.37</v>
      </c>
      <c r="Y292" s="111">
        <v>0</v>
      </c>
      <c r="Z292" s="111">
        <v>0</v>
      </c>
      <c r="AA292" s="111">
        <v>0</v>
      </c>
      <c r="AB292" s="111">
        <v>108.26</v>
      </c>
      <c r="AC292" s="111">
        <v>0</v>
      </c>
      <c r="AD292" s="111">
        <v>25</v>
      </c>
      <c r="AE292" s="111">
        <v>0</v>
      </c>
      <c r="AF292" s="111">
        <v>0</v>
      </c>
      <c r="AG292" s="111">
        <v>0</v>
      </c>
      <c r="AH292" s="111">
        <v>92.96</v>
      </c>
      <c r="AI292" s="111">
        <v>47.01</v>
      </c>
      <c r="AJ292" s="111">
        <v>0</v>
      </c>
      <c r="AK292" s="111">
        <v>0</v>
      </c>
      <c r="AL292" s="111">
        <v>0</v>
      </c>
      <c r="AM292" s="111">
        <v>0</v>
      </c>
      <c r="AN292" s="111">
        <v>0</v>
      </c>
      <c r="AO292" s="111">
        <v>0</v>
      </c>
      <c r="AP292" s="111">
        <v>0</v>
      </c>
      <c r="AQ292" s="111">
        <v>0</v>
      </c>
      <c r="AR292" s="111">
        <v>0</v>
      </c>
      <c r="AS292" s="111">
        <v>5.2865000000000002E-2</v>
      </c>
      <c r="AT292" s="111">
        <v>0</v>
      </c>
      <c r="AU292" s="111">
        <f t="shared" si="4"/>
        <v>938.23713499999997</v>
      </c>
      <c r="AV292" s="111">
        <v>0</v>
      </c>
      <c r="AW292" s="111">
        <v>0</v>
      </c>
      <c r="AX292" s="112">
        <v>95</v>
      </c>
      <c r="AY292" s="112">
        <v>360</v>
      </c>
      <c r="AZ292" s="111">
        <v>253039.31849999999</v>
      </c>
      <c r="BA292" s="111">
        <v>75150</v>
      </c>
      <c r="BB292" s="113">
        <v>90</v>
      </c>
      <c r="BC292" s="113">
        <v>51.486670658682598</v>
      </c>
      <c r="BD292" s="113">
        <v>10.1</v>
      </c>
      <c r="BE292" s="113"/>
      <c r="BF292" s="109" t="s">
        <v>412</v>
      </c>
      <c r="BG292" s="106"/>
      <c r="BH292" s="109" t="s">
        <v>473</v>
      </c>
      <c r="BI292" s="109" t="s">
        <v>704</v>
      </c>
      <c r="BJ292" s="109" t="s">
        <v>565</v>
      </c>
      <c r="BK292" s="109" t="s">
        <v>139</v>
      </c>
      <c r="BL292" s="107" t="s">
        <v>11</v>
      </c>
      <c r="BM292" s="113">
        <v>341553.10732529999</v>
      </c>
      <c r="BN292" s="107" t="s">
        <v>339</v>
      </c>
      <c r="BO292" s="113"/>
      <c r="BP292" s="114">
        <v>37186</v>
      </c>
      <c r="BQ292" s="114">
        <v>48143</v>
      </c>
      <c r="BR292" s="113">
        <v>0</v>
      </c>
      <c r="BS292" s="113">
        <v>108.26</v>
      </c>
      <c r="BT292" s="113">
        <v>25</v>
      </c>
    </row>
    <row r="293" spans="1:72" s="94" customFormat="1" ht="18.2" customHeight="1" x14ac:dyDescent="0.15">
      <c r="A293" s="97">
        <v>291</v>
      </c>
      <c r="B293" s="98" t="s">
        <v>158</v>
      </c>
      <c r="C293" s="98" t="s">
        <v>411</v>
      </c>
      <c r="D293" s="99">
        <v>45261</v>
      </c>
      <c r="E293" s="100" t="s">
        <v>708</v>
      </c>
      <c r="F293" s="101">
        <v>1</v>
      </c>
      <c r="G293" s="101">
        <v>0</v>
      </c>
      <c r="H293" s="102">
        <v>43268.09</v>
      </c>
      <c r="I293" s="102">
        <v>298.38</v>
      </c>
      <c r="J293" s="102">
        <v>0</v>
      </c>
      <c r="K293" s="102">
        <v>43566.47</v>
      </c>
      <c r="L293" s="102">
        <v>300.89</v>
      </c>
      <c r="M293" s="102">
        <v>0</v>
      </c>
      <c r="N293" s="102">
        <v>0</v>
      </c>
      <c r="O293" s="102">
        <v>266.43</v>
      </c>
      <c r="P293" s="102">
        <v>0</v>
      </c>
      <c r="Q293" s="102">
        <v>0</v>
      </c>
      <c r="R293" s="102">
        <v>0</v>
      </c>
      <c r="S293" s="102">
        <v>43300.04</v>
      </c>
      <c r="T293" s="102">
        <v>366.68</v>
      </c>
      <c r="U293" s="102">
        <v>364.17</v>
      </c>
      <c r="V293" s="102">
        <v>0</v>
      </c>
      <c r="W293" s="102">
        <v>366.68</v>
      </c>
      <c r="X293" s="102">
        <v>0</v>
      </c>
      <c r="Y293" s="102">
        <v>0</v>
      </c>
      <c r="Z293" s="102">
        <v>0</v>
      </c>
      <c r="AA293" s="102">
        <v>364.17</v>
      </c>
      <c r="AB293" s="102">
        <v>0</v>
      </c>
      <c r="AC293" s="102">
        <v>0</v>
      </c>
      <c r="AD293" s="102">
        <v>0</v>
      </c>
      <c r="AE293" s="102">
        <v>0</v>
      </c>
      <c r="AF293" s="102">
        <v>44.93</v>
      </c>
      <c r="AG293" s="102">
        <v>0</v>
      </c>
      <c r="AH293" s="102">
        <v>0</v>
      </c>
      <c r="AI293" s="102">
        <v>0</v>
      </c>
      <c r="AJ293" s="102">
        <v>108.26</v>
      </c>
      <c r="AK293" s="102">
        <v>0</v>
      </c>
      <c r="AL293" s="102">
        <v>25</v>
      </c>
      <c r="AM293" s="102">
        <v>32.020000000000003</v>
      </c>
      <c r="AN293" s="102">
        <v>0</v>
      </c>
      <c r="AO293" s="102">
        <v>92.96</v>
      </c>
      <c r="AP293" s="102">
        <v>47.01</v>
      </c>
      <c r="AQ293" s="102">
        <v>4.0000000000000001E-3</v>
      </c>
      <c r="AR293" s="102">
        <v>0</v>
      </c>
      <c r="AS293" s="102">
        <v>0</v>
      </c>
      <c r="AT293" s="102">
        <v>44.93</v>
      </c>
      <c r="AU293" s="102">
        <f t="shared" si="4"/>
        <v>938.36400000000015</v>
      </c>
      <c r="AV293" s="102">
        <v>332.84</v>
      </c>
      <c r="AW293" s="102">
        <v>364.17</v>
      </c>
      <c r="AX293" s="103">
        <v>95</v>
      </c>
      <c r="AY293" s="103">
        <v>360</v>
      </c>
      <c r="AZ293" s="102">
        <v>253039.31849999999</v>
      </c>
      <c r="BA293" s="102">
        <v>75150</v>
      </c>
      <c r="BB293" s="104">
        <v>90</v>
      </c>
      <c r="BC293" s="104">
        <v>51.856335329341299</v>
      </c>
      <c r="BD293" s="104">
        <v>10.1</v>
      </c>
      <c r="BE293" s="104"/>
      <c r="BF293" s="100" t="s">
        <v>412</v>
      </c>
      <c r="BG293" s="97"/>
      <c r="BH293" s="100" t="s">
        <v>473</v>
      </c>
      <c r="BI293" s="100" t="s">
        <v>704</v>
      </c>
      <c r="BJ293" s="100" t="s">
        <v>565</v>
      </c>
      <c r="BK293" s="100" t="s">
        <v>434</v>
      </c>
      <c r="BL293" s="98" t="s">
        <v>11</v>
      </c>
      <c r="BM293" s="104">
        <v>344005.39478759997</v>
      </c>
      <c r="BN293" s="98" t="s">
        <v>339</v>
      </c>
      <c r="BO293" s="104"/>
      <c r="BP293" s="105">
        <v>37186</v>
      </c>
      <c r="BQ293" s="105">
        <v>48143</v>
      </c>
      <c r="BR293" s="104">
        <v>273.23</v>
      </c>
      <c r="BS293" s="104">
        <v>108.26</v>
      </c>
      <c r="BT293" s="104">
        <v>69.930000000000007</v>
      </c>
    </row>
    <row r="294" spans="1:72" s="94" customFormat="1" ht="18.2" customHeight="1" x14ac:dyDescent="0.15">
      <c r="A294" s="106">
        <v>292</v>
      </c>
      <c r="B294" s="107" t="s">
        <v>158</v>
      </c>
      <c r="C294" s="107" t="s">
        <v>411</v>
      </c>
      <c r="D294" s="108">
        <v>45261</v>
      </c>
      <c r="E294" s="109" t="s">
        <v>709</v>
      </c>
      <c r="F294" s="110">
        <v>0</v>
      </c>
      <c r="G294" s="110">
        <v>0</v>
      </c>
      <c r="H294" s="111">
        <v>16690.650000000001</v>
      </c>
      <c r="I294" s="111">
        <v>0</v>
      </c>
      <c r="J294" s="111">
        <v>0</v>
      </c>
      <c r="K294" s="111">
        <v>16690.650000000001</v>
      </c>
      <c r="L294" s="111">
        <v>569.52</v>
      </c>
      <c r="M294" s="111">
        <v>0</v>
      </c>
      <c r="N294" s="111">
        <v>0</v>
      </c>
      <c r="O294" s="111">
        <v>0</v>
      </c>
      <c r="P294" s="111">
        <v>569.52</v>
      </c>
      <c r="Q294" s="111">
        <v>5340.13</v>
      </c>
      <c r="R294" s="111">
        <v>0</v>
      </c>
      <c r="S294" s="111">
        <v>10781</v>
      </c>
      <c r="T294" s="111">
        <v>0</v>
      </c>
      <c r="U294" s="111">
        <v>95.53</v>
      </c>
      <c r="V294" s="111">
        <v>0</v>
      </c>
      <c r="W294" s="111">
        <v>0</v>
      </c>
      <c r="X294" s="111">
        <v>95.53</v>
      </c>
      <c r="Y294" s="111">
        <v>0</v>
      </c>
      <c r="Z294" s="111">
        <v>0</v>
      </c>
      <c r="AA294" s="111">
        <v>0</v>
      </c>
      <c r="AB294" s="111">
        <v>108.26</v>
      </c>
      <c r="AC294" s="111">
        <v>0</v>
      </c>
      <c r="AD294" s="111">
        <v>25</v>
      </c>
      <c r="AE294" s="111">
        <v>0</v>
      </c>
      <c r="AF294" s="111">
        <v>0</v>
      </c>
      <c r="AG294" s="111">
        <v>0</v>
      </c>
      <c r="AH294" s="111">
        <v>92.96</v>
      </c>
      <c r="AI294" s="111">
        <v>47.08</v>
      </c>
      <c r="AJ294" s="111">
        <v>0</v>
      </c>
      <c r="AK294" s="111">
        <v>0</v>
      </c>
      <c r="AL294" s="111">
        <v>0</v>
      </c>
      <c r="AM294" s="111">
        <v>0</v>
      </c>
      <c r="AN294" s="111">
        <v>0</v>
      </c>
      <c r="AO294" s="111">
        <v>0</v>
      </c>
      <c r="AP294" s="111">
        <v>0</v>
      </c>
      <c r="AQ294" s="111">
        <v>58.893000000000001</v>
      </c>
      <c r="AR294" s="111">
        <v>0</v>
      </c>
      <c r="AS294" s="111">
        <v>0</v>
      </c>
      <c r="AT294" s="111">
        <v>0</v>
      </c>
      <c r="AU294" s="111">
        <f t="shared" si="4"/>
        <v>6337.3729999999996</v>
      </c>
      <c r="AV294" s="111">
        <v>0</v>
      </c>
      <c r="AW294" s="111">
        <v>0</v>
      </c>
      <c r="AX294" s="112">
        <v>96</v>
      </c>
      <c r="AY294" s="112">
        <v>360</v>
      </c>
      <c r="AZ294" s="111">
        <v>253365.80350000001</v>
      </c>
      <c r="BA294" s="111">
        <v>75150</v>
      </c>
      <c r="BB294" s="113">
        <v>90</v>
      </c>
      <c r="BC294" s="113">
        <v>12.911377245509</v>
      </c>
      <c r="BD294" s="113">
        <v>10.1</v>
      </c>
      <c r="BE294" s="113"/>
      <c r="BF294" s="109" t="s">
        <v>412</v>
      </c>
      <c r="BG294" s="106"/>
      <c r="BH294" s="109" t="s">
        <v>473</v>
      </c>
      <c r="BI294" s="109" t="s">
        <v>704</v>
      </c>
      <c r="BJ294" s="109" t="s">
        <v>565</v>
      </c>
      <c r="BK294" s="109" t="s">
        <v>139</v>
      </c>
      <c r="BL294" s="107" t="s">
        <v>11</v>
      </c>
      <c r="BM294" s="113">
        <v>85651.70289</v>
      </c>
      <c r="BN294" s="107" t="s">
        <v>339</v>
      </c>
      <c r="BO294" s="113"/>
      <c r="BP294" s="114">
        <v>37195</v>
      </c>
      <c r="BQ294" s="114">
        <v>48152</v>
      </c>
      <c r="BR294" s="113">
        <v>0</v>
      </c>
      <c r="BS294" s="113">
        <v>108.26</v>
      </c>
      <c r="BT294" s="113">
        <v>25</v>
      </c>
    </row>
    <row r="295" spans="1:72" s="94" customFormat="1" ht="18.2" customHeight="1" x14ac:dyDescent="0.15">
      <c r="A295" s="97">
        <v>293</v>
      </c>
      <c r="B295" s="98" t="s">
        <v>158</v>
      </c>
      <c r="C295" s="98" t="s">
        <v>411</v>
      </c>
      <c r="D295" s="99">
        <v>45261</v>
      </c>
      <c r="E295" s="100" t="s">
        <v>710</v>
      </c>
      <c r="F295" s="101">
        <v>0</v>
      </c>
      <c r="G295" s="101">
        <v>0</v>
      </c>
      <c r="H295" s="102">
        <v>43608.94</v>
      </c>
      <c r="I295" s="102">
        <v>0</v>
      </c>
      <c r="J295" s="102">
        <v>0</v>
      </c>
      <c r="K295" s="102">
        <v>43608.94</v>
      </c>
      <c r="L295" s="102">
        <v>298.02</v>
      </c>
      <c r="M295" s="102">
        <v>0</v>
      </c>
      <c r="N295" s="102">
        <v>0</v>
      </c>
      <c r="O295" s="102">
        <v>0</v>
      </c>
      <c r="P295" s="102">
        <v>298.02</v>
      </c>
      <c r="Q295" s="102">
        <v>0</v>
      </c>
      <c r="R295" s="102">
        <v>0</v>
      </c>
      <c r="S295" s="102">
        <v>43310.92</v>
      </c>
      <c r="T295" s="102">
        <v>0</v>
      </c>
      <c r="U295" s="102">
        <v>367.04</v>
      </c>
      <c r="V295" s="102">
        <v>0</v>
      </c>
      <c r="W295" s="102">
        <v>0</v>
      </c>
      <c r="X295" s="102">
        <v>367.04</v>
      </c>
      <c r="Y295" s="102">
        <v>0</v>
      </c>
      <c r="Z295" s="102">
        <v>0</v>
      </c>
      <c r="AA295" s="102">
        <v>0</v>
      </c>
      <c r="AB295" s="102">
        <v>108.24</v>
      </c>
      <c r="AC295" s="102">
        <v>0</v>
      </c>
      <c r="AD295" s="102">
        <v>25</v>
      </c>
      <c r="AE295" s="102">
        <v>0</v>
      </c>
      <c r="AF295" s="102">
        <v>0</v>
      </c>
      <c r="AG295" s="102">
        <v>0</v>
      </c>
      <c r="AH295" s="102">
        <v>92.96</v>
      </c>
      <c r="AI295" s="102">
        <v>46.99</v>
      </c>
      <c r="AJ295" s="102">
        <v>0</v>
      </c>
      <c r="AK295" s="102">
        <v>0</v>
      </c>
      <c r="AL295" s="102">
        <v>0</v>
      </c>
      <c r="AM295" s="102">
        <v>0</v>
      </c>
      <c r="AN295" s="102">
        <v>0</v>
      </c>
      <c r="AO295" s="102">
        <v>0</v>
      </c>
      <c r="AP295" s="102">
        <v>0</v>
      </c>
      <c r="AQ295" s="102">
        <v>7.6999999999999999E-2</v>
      </c>
      <c r="AR295" s="102">
        <v>0</v>
      </c>
      <c r="AS295" s="102">
        <v>0</v>
      </c>
      <c r="AT295" s="102">
        <v>0</v>
      </c>
      <c r="AU295" s="102">
        <f t="shared" si="4"/>
        <v>938.327</v>
      </c>
      <c r="AV295" s="102">
        <v>0</v>
      </c>
      <c r="AW295" s="102">
        <v>0</v>
      </c>
      <c r="AX295" s="103">
        <v>96</v>
      </c>
      <c r="AY295" s="103">
        <v>360</v>
      </c>
      <c r="AZ295" s="102">
        <v>254257.66699999999</v>
      </c>
      <c r="BA295" s="102">
        <v>75150</v>
      </c>
      <c r="BB295" s="104">
        <v>90</v>
      </c>
      <c r="BC295" s="104">
        <v>51.869365269461099</v>
      </c>
      <c r="BD295" s="104">
        <v>10.1</v>
      </c>
      <c r="BE295" s="104"/>
      <c r="BF295" s="100" t="s">
        <v>412</v>
      </c>
      <c r="BG295" s="97"/>
      <c r="BH295" s="100" t="s">
        <v>473</v>
      </c>
      <c r="BI295" s="100" t="s">
        <v>704</v>
      </c>
      <c r="BJ295" s="100" t="s">
        <v>565</v>
      </c>
      <c r="BK295" s="100" t="s">
        <v>139</v>
      </c>
      <c r="BL295" s="98" t="s">
        <v>11</v>
      </c>
      <c r="BM295" s="104">
        <v>344091.83301479998</v>
      </c>
      <c r="BN295" s="98" t="s">
        <v>339</v>
      </c>
      <c r="BO295" s="104"/>
      <c r="BP295" s="105">
        <v>37218</v>
      </c>
      <c r="BQ295" s="105">
        <v>48175</v>
      </c>
      <c r="BR295" s="104">
        <v>0</v>
      </c>
      <c r="BS295" s="104">
        <v>108.24</v>
      </c>
      <c r="BT295" s="104">
        <v>25</v>
      </c>
    </row>
    <row r="296" spans="1:72" s="94" customFormat="1" ht="18.2" customHeight="1" x14ac:dyDescent="0.15">
      <c r="A296" s="106">
        <v>294</v>
      </c>
      <c r="B296" s="107" t="s">
        <v>158</v>
      </c>
      <c r="C296" s="107" t="s">
        <v>411</v>
      </c>
      <c r="D296" s="108">
        <v>45261</v>
      </c>
      <c r="E296" s="109" t="s">
        <v>299</v>
      </c>
      <c r="F296" s="110">
        <v>198</v>
      </c>
      <c r="G296" s="110">
        <v>197</v>
      </c>
      <c r="H296" s="111">
        <v>43682.85</v>
      </c>
      <c r="I296" s="111">
        <v>28611.17</v>
      </c>
      <c r="J296" s="111">
        <v>0</v>
      </c>
      <c r="K296" s="111">
        <v>72294.02</v>
      </c>
      <c r="L296" s="111">
        <v>297.41000000000003</v>
      </c>
      <c r="M296" s="111">
        <v>0</v>
      </c>
      <c r="N296" s="111">
        <v>0</v>
      </c>
      <c r="O296" s="111">
        <v>0</v>
      </c>
      <c r="P296" s="111">
        <v>0</v>
      </c>
      <c r="Q296" s="111">
        <v>0</v>
      </c>
      <c r="R296" s="111">
        <v>0</v>
      </c>
      <c r="S296" s="111">
        <v>72294.02</v>
      </c>
      <c r="T296" s="111">
        <v>103068.72</v>
      </c>
      <c r="U296" s="111">
        <v>367.64</v>
      </c>
      <c r="V296" s="111">
        <v>0</v>
      </c>
      <c r="W296" s="111">
        <v>0</v>
      </c>
      <c r="X296" s="111">
        <v>0</v>
      </c>
      <c r="Y296" s="111">
        <v>0</v>
      </c>
      <c r="Z296" s="111">
        <v>0</v>
      </c>
      <c r="AA296" s="111">
        <v>103436.36</v>
      </c>
      <c r="AB296" s="111">
        <v>0</v>
      </c>
      <c r="AC296" s="111">
        <v>0</v>
      </c>
      <c r="AD296" s="111">
        <v>0</v>
      </c>
      <c r="AE296" s="111">
        <v>0</v>
      </c>
      <c r="AF296" s="111">
        <v>0</v>
      </c>
      <c r="AG296" s="111">
        <v>0</v>
      </c>
      <c r="AH296" s="111">
        <v>0</v>
      </c>
      <c r="AI296" s="111">
        <v>0</v>
      </c>
      <c r="AJ296" s="111">
        <v>0</v>
      </c>
      <c r="AK296" s="111">
        <v>0</v>
      </c>
      <c r="AL296" s="111">
        <v>0</v>
      </c>
      <c r="AM296" s="111">
        <v>0</v>
      </c>
      <c r="AN296" s="111">
        <v>0</v>
      </c>
      <c r="AO296" s="111">
        <v>0</v>
      </c>
      <c r="AP296" s="111">
        <v>0</v>
      </c>
      <c r="AQ296" s="111">
        <v>0</v>
      </c>
      <c r="AR296" s="111">
        <v>0</v>
      </c>
      <c r="AS296" s="111">
        <v>0</v>
      </c>
      <c r="AT296" s="111">
        <v>0</v>
      </c>
      <c r="AU296" s="111">
        <f t="shared" si="4"/>
        <v>0</v>
      </c>
      <c r="AV296" s="111">
        <v>28908.58</v>
      </c>
      <c r="AW296" s="111">
        <v>103436.36</v>
      </c>
      <c r="AX296" s="112">
        <v>97</v>
      </c>
      <c r="AY296" s="112">
        <v>360</v>
      </c>
      <c r="AZ296" s="111">
        <v>254257.66699999999</v>
      </c>
      <c r="BA296" s="111">
        <v>75150</v>
      </c>
      <c r="BB296" s="113">
        <v>90</v>
      </c>
      <c r="BC296" s="113">
        <v>86.579664670658701</v>
      </c>
      <c r="BD296" s="113">
        <v>10.1</v>
      </c>
      <c r="BE296" s="113"/>
      <c r="BF296" s="109" t="s">
        <v>412</v>
      </c>
      <c r="BG296" s="106"/>
      <c r="BH296" s="109" t="s">
        <v>473</v>
      </c>
      <c r="BI296" s="109" t="s">
        <v>704</v>
      </c>
      <c r="BJ296" s="109" t="s">
        <v>565</v>
      </c>
      <c r="BK296" s="109" t="s">
        <v>416</v>
      </c>
      <c r="BL296" s="107" t="s">
        <v>11</v>
      </c>
      <c r="BM296" s="113">
        <v>574353.57775379997</v>
      </c>
      <c r="BN296" s="107" t="s">
        <v>339</v>
      </c>
      <c r="BO296" s="113"/>
      <c r="BP296" s="114">
        <v>37218</v>
      </c>
      <c r="BQ296" s="114">
        <v>48175</v>
      </c>
      <c r="BR296" s="113">
        <v>57752.62</v>
      </c>
      <c r="BS296" s="113">
        <v>108.24</v>
      </c>
      <c r="BT296" s="113">
        <v>68.52</v>
      </c>
    </row>
    <row r="297" spans="1:72" s="94" customFormat="1" ht="18.2" customHeight="1" x14ac:dyDescent="0.15">
      <c r="A297" s="97">
        <v>295</v>
      </c>
      <c r="B297" s="98" t="s">
        <v>158</v>
      </c>
      <c r="C297" s="98" t="s">
        <v>411</v>
      </c>
      <c r="D297" s="99">
        <v>45261</v>
      </c>
      <c r="E297" s="100" t="s">
        <v>300</v>
      </c>
      <c r="F297" s="101">
        <v>56</v>
      </c>
      <c r="G297" s="101">
        <v>55</v>
      </c>
      <c r="H297" s="102">
        <v>43943.42</v>
      </c>
      <c r="I297" s="102">
        <v>13136.58</v>
      </c>
      <c r="J297" s="102">
        <v>0</v>
      </c>
      <c r="K297" s="102">
        <v>57080</v>
      </c>
      <c r="L297" s="102">
        <v>295.20999999999998</v>
      </c>
      <c r="M297" s="102">
        <v>0</v>
      </c>
      <c r="N297" s="102">
        <v>0</v>
      </c>
      <c r="O297" s="102">
        <v>0</v>
      </c>
      <c r="P297" s="102">
        <v>0</v>
      </c>
      <c r="Q297" s="102">
        <v>0</v>
      </c>
      <c r="R297" s="102">
        <v>0</v>
      </c>
      <c r="S297" s="102">
        <v>57080</v>
      </c>
      <c r="T297" s="102">
        <v>24106.22</v>
      </c>
      <c r="U297" s="102">
        <v>369.84</v>
      </c>
      <c r="V297" s="102">
        <v>0</v>
      </c>
      <c r="W297" s="102">
        <v>0</v>
      </c>
      <c r="X297" s="102">
        <v>0</v>
      </c>
      <c r="Y297" s="102">
        <v>0</v>
      </c>
      <c r="Z297" s="102">
        <v>0</v>
      </c>
      <c r="AA297" s="102">
        <v>24476.06</v>
      </c>
      <c r="AB297" s="102">
        <v>0</v>
      </c>
      <c r="AC297" s="102">
        <v>0</v>
      </c>
      <c r="AD297" s="102">
        <v>0</v>
      </c>
      <c r="AE297" s="102">
        <v>0</v>
      </c>
      <c r="AF297" s="102">
        <v>0</v>
      </c>
      <c r="AG297" s="102">
        <v>0</v>
      </c>
      <c r="AH297" s="102">
        <v>0</v>
      </c>
      <c r="AI297" s="102">
        <v>0</v>
      </c>
      <c r="AJ297" s="102">
        <v>0</v>
      </c>
      <c r="AK297" s="102">
        <v>0</v>
      </c>
      <c r="AL297" s="102">
        <v>0</v>
      </c>
      <c r="AM297" s="102">
        <v>0</v>
      </c>
      <c r="AN297" s="102">
        <v>0</v>
      </c>
      <c r="AO297" s="102">
        <v>0</v>
      </c>
      <c r="AP297" s="102">
        <v>0</v>
      </c>
      <c r="AQ297" s="102">
        <v>0</v>
      </c>
      <c r="AR297" s="102">
        <v>0</v>
      </c>
      <c r="AS297" s="102">
        <v>0</v>
      </c>
      <c r="AT297" s="102">
        <v>0</v>
      </c>
      <c r="AU297" s="102">
        <f t="shared" si="4"/>
        <v>0</v>
      </c>
      <c r="AV297" s="102">
        <v>13431.79</v>
      </c>
      <c r="AW297" s="102">
        <v>24476.06</v>
      </c>
      <c r="AX297" s="103">
        <v>98</v>
      </c>
      <c r="AY297" s="103">
        <v>360</v>
      </c>
      <c r="AZ297" s="102">
        <v>254710.73800000001</v>
      </c>
      <c r="BA297" s="102">
        <v>75150</v>
      </c>
      <c r="BB297" s="104">
        <v>90</v>
      </c>
      <c r="BC297" s="104">
        <v>68.359281437125702</v>
      </c>
      <c r="BD297" s="104">
        <v>10.1</v>
      </c>
      <c r="BE297" s="104"/>
      <c r="BF297" s="100" t="s">
        <v>412</v>
      </c>
      <c r="BG297" s="97"/>
      <c r="BH297" s="100" t="s">
        <v>473</v>
      </c>
      <c r="BI297" s="100" t="s">
        <v>704</v>
      </c>
      <c r="BJ297" s="100" t="s">
        <v>565</v>
      </c>
      <c r="BK297" s="100" t="s">
        <v>416</v>
      </c>
      <c r="BL297" s="98" t="s">
        <v>11</v>
      </c>
      <c r="BM297" s="104">
        <v>453482.90519999998</v>
      </c>
      <c r="BN297" s="98" t="s">
        <v>339</v>
      </c>
      <c r="BO297" s="104"/>
      <c r="BP297" s="105">
        <v>37228</v>
      </c>
      <c r="BQ297" s="105">
        <v>48185</v>
      </c>
      <c r="BR297" s="104">
        <v>17226.84</v>
      </c>
      <c r="BS297" s="104">
        <v>108.22</v>
      </c>
      <c r="BT297" s="104">
        <v>68.44</v>
      </c>
    </row>
    <row r="298" spans="1:72" s="94" customFormat="1" ht="18.2" customHeight="1" x14ac:dyDescent="0.15">
      <c r="A298" s="106">
        <v>296</v>
      </c>
      <c r="B298" s="107" t="s">
        <v>158</v>
      </c>
      <c r="C298" s="107" t="s">
        <v>411</v>
      </c>
      <c r="D298" s="108">
        <v>45261</v>
      </c>
      <c r="E298" s="109" t="s">
        <v>711</v>
      </c>
      <c r="F298" s="110">
        <v>0</v>
      </c>
      <c r="G298" s="110">
        <v>0</v>
      </c>
      <c r="H298" s="111">
        <v>43795.53</v>
      </c>
      <c r="I298" s="111">
        <v>0</v>
      </c>
      <c r="J298" s="111">
        <v>0</v>
      </c>
      <c r="K298" s="111">
        <v>43795.53</v>
      </c>
      <c r="L298" s="111">
        <v>296.48</v>
      </c>
      <c r="M298" s="111">
        <v>0</v>
      </c>
      <c r="N298" s="111">
        <v>0</v>
      </c>
      <c r="O298" s="111">
        <v>0</v>
      </c>
      <c r="P298" s="111">
        <v>296.48</v>
      </c>
      <c r="Q298" s="111">
        <v>4.1500000000000004</v>
      </c>
      <c r="R298" s="111">
        <v>0</v>
      </c>
      <c r="S298" s="111">
        <v>43494.9</v>
      </c>
      <c r="T298" s="111">
        <v>0</v>
      </c>
      <c r="U298" s="111">
        <v>368.58</v>
      </c>
      <c r="V298" s="111">
        <v>0</v>
      </c>
      <c r="W298" s="111">
        <v>0</v>
      </c>
      <c r="X298" s="111">
        <v>368.58</v>
      </c>
      <c r="Y298" s="111">
        <v>0</v>
      </c>
      <c r="Z298" s="111">
        <v>0</v>
      </c>
      <c r="AA298" s="111">
        <v>0</v>
      </c>
      <c r="AB298" s="111">
        <v>108.22</v>
      </c>
      <c r="AC298" s="111">
        <v>0</v>
      </c>
      <c r="AD298" s="111">
        <v>25</v>
      </c>
      <c r="AE298" s="111">
        <v>0</v>
      </c>
      <c r="AF298" s="111">
        <v>0</v>
      </c>
      <c r="AG298" s="111">
        <v>0</v>
      </c>
      <c r="AH298" s="111">
        <v>92.96</v>
      </c>
      <c r="AI298" s="111">
        <v>47.01</v>
      </c>
      <c r="AJ298" s="111">
        <v>0</v>
      </c>
      <c r="AK298" s="111">
        <v>0</v>
      </c>
      <c r="AL298" s="111">
        <v>0</v>
      </c>
      <c r="AM298" s="111">
        <v>0</v>
      </c>
      <c r="AN298" s="111">
        <v>0</v>
      </c>
      <c r="AO298" s="111">
        <v>0</v>
      </c>
      <c r="AP298" s="111">
        <v>0</v>
      </c>
      <c r="AQ298" s="111">
        <v>0</v>
      </c>
      <c r="AR298" s="111">
        <v>0</v>
      </c>
      <c r="AS298" s="111">
        <v>5.2865000000000002E-2</v>
      </c>
      <c r="AT298" s="111">
        <v>0</v>
      </c>
      <c r="AU298" s="111">
        <f t="shared" si="4"/>
        <v>942.34713499999998</v>
      </c>
      <c r="AV298" s="111">
        <v>0</v>
      </c>
      <c r="AW298" s="111">
        <v>0</v>
      </c>
      <c r="AX298" s="112">
        <v>97</v>
      </c>
      <c r="AY298" s="112">
        <v>360</v>
      </c>
      <c r="AZ298" s="111">
        <v>255006.32800000001</v>
      </c>
      <c r="BA298" s="111">
        <v>75150</v>
      </c>
      <c r="BB298" s="113">
        <v>90</v>
      </c>
      <c r="BC298" s="113">
        <v>52.089700598802402</v>
      </c>
      <c r="BD298" s="113">
        <v>10.1</v>
      </c>
      <c r="BE298" s="113"/>
      <c r="BF298" s="109" t="s">
        <v>412</v>
      </c>
      <c r="BG298" s="106"/>
      <c r="BH298" s="109" t="s">
        <v>473</v>
      </c>
      <c r="BI298" s="109" t="s">
        <v>704</v>
      </c>
      <c r="BJ298" s="109" t="s">
        <v>565</v>
      </c>
      <c r="BK298" s="109" t="s">
        <v>139</v>
      </c>
      <c r="BL298" s="107" t="s">
        <v>11</v>
      </c>
      <c r="BM298" s="113">
        <v>345553.49708100001</v>
      </c>
      <c r="BN298" s="107" t="s">
        <v>339</v>
      </c>
      <c r="BO298" s="113"/>
      <c r="BP298" s="114">
        <v>37242</v>
      </c>
      <c r="BQ298" s="114">
        <v>48199</v>
      </c>
      <c r="BR298" s="113">
        <v>0</v>
      </c>
      <c r="BS298" s="113">
        <v>108.22</v>
      </c>
      <c r="BT298" s="113">
        <v>25</v>
      </c>
    </row>
    <row r="299" spans="1:72" s="94" customFormat="1" ht="18.2" customHeight="1" x14ac:dyDescent="0.15">
      <c r="A299" s="97">
        <v>297</v>
      </c>
      <c r="B299" s="98" t="s">
        <v>158</v>
      </c>
      <c r="C299" s="98" t="s">
        <v>411</v>
      </c>
      <c r="D299" s="99">
        <v>45261</v>
      </c>
      <c r="E299" s="100" t="s">
        <v>151</v>
      </c>
      <c r="F299" s="101">
        <v>11</v>
      </c>
      <c r="G299" s="101">
        <v>13</v>
      </c>
      <c r="H299" s="102">
        <v>42270.37</v>
      </c>
      <c r="I299" s="102">
        <v>3940.51</v>
      </c>
      <c r="J299" s="102">
        <v>0</v>
      </c>
      <c r="K299" s="102">
        <v>46210.879999999997</v>
      </c>
      <c r="L299" s="102">
        <v>309.31</v>
      </c>
      <c r="M299" s="102">
        <v>0</v>
      </c>
      <c r="N299" s="102">
        <v>0</v>
      </c>
      <c r="O299" s="102">
        <v>706.36</v>
      </c>
      <c r="P299" s="102">
        <v>0</v>
      </c>
      <c r="Q299" s="102">
        <v>0</v>
      </c>
      <c r="R299" s="102">
        <v>0</v>
      </c>
      <c r="S299" s="102">
        <v>45504.52</v>
      </c>
      <c r="T299" s="102">
        <v>4854.55</v>
      </c>
      <c r="U299" s="102">
        <v>355.75</v>
      </c>
      <c r="V299" s="102">
        <v>0</v>
      </c>
      <c r="W299" s="102">
        <v>773.04</v>
      </c>
      <c r="X299" s="102">
        <v>0</v>
      </c>
      <c r="Y299" s="102">
        <v>0</v>
      </c>
      <c r="Z299" s="102">
        <v>0</v>
      </c>
      <c r="AA299" s="102">
        <v>4437.26</v>
      </c>
      <c r="AB299" s="102">
        <v>0</v>
      </c>
      <c r="AC299" s="102">
        <v>0</v>
      </c>
      <c r="AD299" s="102">
        <v>0</v>
      </c>
      <c r="AE299" s="102">
        <v>0</v>
      </c>
      <c r="AF299" s="102">
        <v>0</v>
      </c>
      <c r="AG299" s="102">
        <v>0</v>
      </c>
      <c r="AH299" s="102">
        <v>0</v>
      </c>
      <c r="AI299" s="102">
        <v>0</v>
      </c>
      <c r="AJ299" s="102">
        <v>216.44</v>
      </c>
      <c r="AK299" s="102">
        <v>0</v>
      </c>
      <c r="AL299" s="102">
        <v>50</v>
      </c>
      <c r="AM299" s="102">
        <v>113.06</v>
      </c>
      <c r="AN299" s="102">
        <v>0</v>
      </c>
      <c r="AO299" s="102">
        <v>185.92</v>
      </c>
      <c r="AP299" s="102">
        <v>94.02</v>
      </c>
      <c r="AQ299" s="102">
        <v>8.0000000000000002E-3</v>
      </c>
      <c r="AR299" s="102">
        <v>0</v>
      </c>
      <c r="AS299" s="102">
        <v>0</v>
      </c>
      <c r="AT299" s="102">
        <v>0</v>
      </c>
      <c r="AU299" s="102">
        <f t="shared" si="4"/>
        <v>2138.848</v>
      </c>
      <c r="AV299" s="102">
        <v>3543.46</v>
      </c>
      <c r="AW299" s="102">
        <v>4437.26</v>
      </c>
      <c r="AX299" s="103">
        <v>97</v>
      </c>
      <c r="AY299" s="103">
        <v>360</v>
      </c>
      <c r="AZ299" s="102">
        <v>255006.32800000001</v>
      </c>
      <c r="BA299" s="102">
        <v>75150</v>
      </c>
      <c r="BB299" s="104">
        <v>90</v>
      </c>
      <c r="BC299" s="104">
        <v>54.496431137724599</v>
      </c>
      <c r="BD299" s="104">
        <v>10.1</v>
      </c>
      <c r="BE299" s="104"/>
      <c r="BF299" s="100" t="s">
        <v>412</v>
      </c>
      <c r="BG299" s="97"/>
      <c r="BH299" s="100" t="s">
        <v>473</v>
      </c>
      <c r="BI299" s="100" t="s">
        <v>704</v>
      </c>
      <c r="BJ299" s="100" t="s">
        <v>565</v>
      </c>
      <c r="BK299" s="100" t="s">
        <v>416</v>
      </c>
      <c r="BL299" s="98" t="s">
        <v>11</v>
      </c>
      <c r="BM299" s="104">
        <v>361519.30499879998</v>
      </c>
      <c r="BN299" s="98" t="s">
        <v>339</v>
      </c>
      <c r="BO299" s="104"/>
      <c r="BP299" s="105">
        <v>37242</v>
      </c>
      <c r="BQ299" s="105">
        <v>48199</v>
      </c>
      <c r="BR299" s="104">
        <v>3742.89</v>
      </c>
      <c r="BS299" s="104">
        <v>108.22</v>
      </c>
      <c r="BT299" s="104">
        <v>68.39</v>
      </c>
    </row>
    <row r="300" spans="1:72" s="94" customFormat="1" ht="18.2" customHeight="1" x14ac:dyDescent="0.15">
      <c r="A300" s="106">
        <v>298</v>
      </c>
      <c r="B300" s="107" t="s">
        <v>158</v>
      </c>
      <c r="C300" s="107" t="s">
        <v>411</v>
      </c>
      <c r="D300" s="108">
        <v>45261</v>
      </c>
      <c r="E300" s="109" t="s">
        <v>712</v>
      </c>
      <c r="F300" s="110">
        <v>0</v>
      </c>
      <c r="G300" s="110">
        <v>0</v>
      </c>
      <c r="H300" s="111">
        <v>34535.64</v>
      </c>
      <c r="I300" s="111">
        <v>0</v>
      </c>
      <c r="J300" s="111">
        <v>0</v>
      </c>
      <c r="K300" s="111">
        <v>34535.64</v>
      </c>
      <c r="L300" s="111">
        <v>413.04</v>
      </c>
      <c r="M300" s="111">
        <v>0</v>
      </c>
      <c r="N300" s="111">
        <v>0</v>
      </c>
      <c r="O300" s="111">
        <v>0</v>
      </c>
      <c r="P300" s="111">
        <v>413.04</v>
      </c>
      <c r="Q300" s="111">
        <v>4959.12</v>
      </c>
      <c r="R300" s="111">
        <v>0</v>
      </c>
      <c r="S300" s="111">
        <v>29163.48</v>
      </c>
      <c r="T300" s="111">
        <v>0</v>
      </c>
      <c r="U300" s="111">
        <v>252.01</v>
      </c>
      <c r="V300" s="111">
        <v>0</v>
      </c>
      <c r="W300" s="111">
        <v>0</v>
      </c>
      <c r="X300" s="111">
        <v>252.01</v>
      </c>
      <c r="Y300" s="111">
        <v>0</v>
      </c>
      <c r="Z300" s="111">
        <v>0</v>
      </c>
      <c r="AA300" s="111">
        <v>0</v>
      </c>
      <c r="AB300" s="111">
        <v>0</v>
      </c>
      <c r="AC300" s="111">
        <v>0</v>
      </c>
      <c r="AD300" s="111">
        <v>0</v>
      </c>
      <c r="AE300" s="111">
        <v>0</v>
      </c>
      <c r="AF300" s="111">
        <v>0</v>
      </c>
      <c r="AG300" s="111">
        <v>0</v>
      </c>
      <c r="AH300" s="111">
        <v>0</v>
      </c>
      <c r="AI300" s="111">
        <v>0</v>
      </c>
      <c r="AJ300" s="111">
        <v>108.22</v>
      </c>
      <c r="AK300" s="111">
        <v>0</v>
      </c>
      <c r="AL300" s="111">
        <v>25</v>
      </c>
      <c r="AM300" s="111">
        <v>0</v>
      </c>
      <c r="AN300" s="111">
        <v>0</v>
      </c>
      <c r="AO300" s="111">
        <v>92.96</v>
      </c>
      <c r="AP300" s="111">
        <v>46.97</v>
      </c>
      <c r="AQ300" s="111">
        <v>0</v>
      </c>
      <c r="AR300" s="111">
        <v>0</v>
      </c>
      <c r="AS300" s="111">
        <v>2519.695545</v>
      </c>
      <c r="AT300" s="111">
        <v>0</v>
      </c>
      <c r="AU300" s="111">
        <f t="shared" si="4"/>
        <v>3377.6244549999997</v>
      </c>
      <c r="AV300" s="111">
        <v>0</v>
      </c>
      <c r="AW300" s="111">
        <v>0</v>
      </c>
      <c r="AX300" s="112">
        <v>98</v>
      </c>
      <c r="AY300" s="112">
        <v>360</v>
      </c>
      <c r="AZ300" s="111">
        <v>254991.63200000001</v>
      </c>
      <c r="BA300" s="111">
        <v>75150</v>
      </c>
      <c r="BB300" s="113">
        <v>90</v>
      </c>
      <c r="BC300" s="113">
        <v>34.926323353293398</v>
      </c>
      <c r="BD300" s="113">
        <v>10.1</v>
      </c>
      <c r="BE300" s="113"/>
      <c r="BF300" s="109" t="s">
        <v>412</v>
      </c>
      <c r="BG300" s="106"/>
      <c r="BH300" s="109" t="s">
        <v>473</v>
      </c>
      <c r="BI300" s="109" t="s">
        <v>704</v>
      </c>
      <c r="BJ300" s="109" t="s">
        <v>565</v>
      </c>
      <c r="BK300" s="109" t="s">
        <v>139</v>
      </c>
      <c r="BL300" s="107" t="s">
        <v>11</v>
      </c>
      <c r="BM300" s="113">
        <v>231694.8079212</v>
      </c>
      <c r="BN300" s="107" t="s">
        <v>339</v>
      </c>
      <c r="BO300" s="113"/>
      <c r="BP300" s="114">
        <v>37245</v>
      </c>
      <c r="BQ300" s="114">
        <v>48202</v>
      </c>
      <c r="BR300" s="113">
        <v>273.25</v>
      </c>
      <c r="BS300" s="113">
        <v>108.22</v>
      </c>
      <c r="BT300" s="113">
        <v>25</v>
      </c>
    </row>
    <row r="301" spans="1:72" s="94" customFormat="1" ht="18.2" customHeight="1" x14ac:dyDescent="0.15">
      <c r="A301" s="97">
        <v>299</v>
      </c>
      <c r="B301" s="98" t="s">
        <v>158</v>
      </c>
      <c r="C301" s="98" t="s">
        <v>411</v>
      </c>
      <c r="D301" s="99">
        <v>45261</v>
      </c>
      <c r="E301" s="100" t="s">
        <v>301</v>
      </c>
      <c r="F301" s="101">
        <v>43</v>
      </c>
      <c r="G301" s="101">
        <v>42</v>
      </c>
      <c r="H301" s="102">
        <v>43976.56</v>
      </c>
      <c r="I301" s="102">
        <v>10601.37</v>
      </c>
      <c r="J301" s="102">
        <v>0</v>
      </c>
      <c r="K301" s="102">
        <v>54577.93</v>
      </c>
      <c r="L301" s="102">
        <v>294.93</v>
      </c>
      <c r="M301" s="102">
        <v>0</v>
      </c>
      <c r="N301" s="102">
        <v>0</v>
      </c>
      <c r="O301" s="102">
        <v>0</v>
      </c>
      <c r="P301" s="102">
        <v>0</v>
      </c>
      <c r="Q301" s="102">
        <v>0</v>
      </c>
      <c r="R301" s="102">
        <v>0</v>
      </c>
      <c r="S301" s="102">
        <v>54577.93</v>
      </c>
      <c r="T301" s="102">
        <v>17927.349999999999</v>
      </c>
      <c r="U301" s="102">
        <v>370.12</v>
      </c>
      <c r="V301" s="102">
        <v>0</v>
      </c>
      <c r="W301" s="102">
        <v>0</v>
      </c>
      <c r="X301" s="102">
        <v>0</v>
      </c>
      <c r="Y301" s="102">
        <v>0</v>
      </c>
      <c r="Z301" s="102">
        <v>0</v>
      </c>
      <c r="AA301" s="102">
        <v>18297.47</v>
      </c>
      <c r="AB301" s="102">
        <v>0</v>
      </c>
      <c r="AC301" s="102">
        <v>0</v>
      </c>
      <c r="AD301" s="102">
        <v>0</v>
      </c>
      <c r="AE301" s="102">
        <v>0</v>
      </c>
      <c r="AF301" s="102">
        <v>0</v>
      </c>
      <c r="AG301" s="102">
        <v>0</v>
      </c>
      <c r="AH301" s="102">
        <v>0</v>
      </c>
      <c r="AI301" s="102">
        <v>0</v>
      </c>
      <c r="AJ301" s="102">
        <v>0</v>
      </c>
      <c r="AK301" s="102">
        <v>0</v>
      </c>
      <c r="AL301" s="102">
        <v>0</v>
      </c>
      <c r="AM301" s="102">
        <v>0</v>
      </c>
      <c r="AN301" s="102">
        <v>0</v>
      </c>
      <c r="AO301" s="102">
        <v>0</v>
      </c>
      <c r="AP301" s="102">
        <v>0</v>
      </c>
      <c r="AQ301" s="102">
        <v>0</v>
      </c>
      <c r="AR301" s="102">
        <v>0</v>
      </c>
      <c r="AS301" s="102">
        <v>0</v>
      </c>
      <c r="AT301" s="102">
        <v>0</v>
      </c>
      <c r="AU301" s="102">
        <f t="shared" si="4"/>
        <v>0</v>
      </c>
      <c r="AV301" s="102">
        <v>10896.3</v>
      </c>
      <c r="AW301" s="102">
        <v>18297.47</v>
      </c>
      <c r="AX301" s="103">
        <v>98</v>
      </c>
      <c r="AY301" s="103">
        <v>360</v>
      </c>
      <c r="AZ301" s="102">
        <v>254991.63200000001</v>
      </c>
      <c r="BA301" s="102">
        <v>75150</v>
      </c>
      <c r="BB301" s="104">
        <v>90</v>
      </c>
      <c r="BC301" s="104">
        <v>65.362790419161698</v>
      </c>
      <c r="BD301" s="104">
        <v>10.1</v>
      </c>
      <c r="BE301" s="104"/>
      <c r="BF301" s="100" t="s">
        <v>412</v>
      </c>
      <c r="BG301" s="97"/>
      <c r="BH301" s="100" t="s">
        <v>473</v>
      </c>
      <c r="BI301" s="100" t="s">
        <v>704</v>
      </c>
      <c r="BJ301" s="100" t="s">
        <v>565</v>
      </c>
      <c r="BK301" s="100" t="s">
        <v>416</v>
      </c>
      <c r="BL301" s="98" t="s">
        <v>11</v>
      </c>
      <c r="BM301" s="104">
        <v>433604.73469170002</v>
      </c>
      <c r="BN301" s="98" t="s">
        <v>339</v>
      </c>
      <c r="BO301" s="104"/>
      <c r="BP301" s="105">
        <v>37245</v>
      </c>
      <c r="BQ301" s="105">
        <v>48202</v>
      </c>
      <c r="BR301" s="104">
        <v>13437.79</v>
      </c>
      <c r="BS301" s="104">
        <v>108.22</v>
      </c>
      <c r="BT301" s="104">
        <v>68.400000000000006</v>
      </c>
    </row>
    <row r="302" spans="1:72" s="94" customFormat="1" ht="18.2" customHeight="1" x14ac:dyDescent="0.15">
      <c r="A302" s="106">
        <v>300</v>
      </c>
      <c r="B302" s="107" t="s">
        <v>158</v>
      </c>
      <c r="C302" s="107" t="s">
        <v>411</v>
      </c>
      <c r="D302" s="108">
        <v>45261</v>
      </c>
      <c r="E302" s="109" t="s">
        <v>713</v>
      </c>
      <c r="F302" s="110">
        <v>0</v>
      </c>
      <c r="G302" s="110">
        <v>0</v>
      </c>
      <c r="H302" s="111">
        <v>27913.64</v>
      </c>
      <c r="I302" s="111">
        <v>0</v>
      </c>
      <c r="J302" s="111">
        <v>0</v>
      </c>
      <c r="K302" s="111">
        <v>27913.64</v>
      </c>
      <c r="L302" s="111">
        <v>314.35000000000002</v>
      </c>
      <c r="M302" s="111">
        <v>0</v>
      </c>
      <c r="N302" s="111">
        <v>0</v>
      </c>
      <c r="O302" s="111">
        <v>0</v>
      </c>
      <c r="P302" s="111">
        <v>314.35000000000002</v>
      </c>
      <c r="Q302" s="111">
        <v>3805.91</v>
      </c>
      <c r="R302" s="111">
        <v>0</v>
      </c>
      <c r="S302" s="111">
        <v>23793.38</v>
      </c>
      <c r="T302" s="111">
        <v>0</v>
      </c>
      <c r="U302" s="111">
        <v>202.91</v>
      </c>
      <c r="V302" s="111">
        <v>0</v>
      </c>
      <c r="W302" s="111">
        <v>0</v>
      </c>
      <c r="X302" s="111">
        <v>202.91</v>
      </c>
      <c r="Y302" s="111">
        <v>0</v>
      </c>
      <c r="Z302" s="111">
        <v>0</v>
      </c>
      <c r="AA302" s="111">
        <v>0</v>
      </c>
      <c r="AB302" s="111">
        <v>118.59</v>
      </c>
      <c r="AC302" s="111">
        <v>0</v>
      </c>
      <c r="AD302" s="111">
        <v>25</v>
      </c>
      <c r="AE302" s="111">
        <v>0</v>
      </c>
      <c r="AF302" s="111">
        <v>0</v>
      </c>
      <c r="AG302" s="111">
        <v>0</v>
      </c>
      <c r="AH302" s="111">
        <v>76.7</v>
      </c>
      <c r="AI302" s="111">
        <v>36.82</v>
      </c>
      <c r="AJ302" s="111">
        <v>0</v>
      </c>
      <c r="AK302" s="111">
        <v>0</v>
      </c>
      <c r="AL302" s="111">
        <v>0</v>
      </c>
      <c r="AM302" s="111">
        <v>0</v>
      </c>
      <c r="AN302" s="111">
        <v>0</v>
      </c>
      <c r="AO302" s="111">
        <v>0</v>
      </c>
      <c r="AP302" s="111">
        <v>0</v>
      </c>
      <c r="AQ302" s="111">
        <v>0</v>
      </c>
      <c r="AR302" s="111">
        <v>0</v>
      </c>
      <c r="AS302" s="111">
        <v>6.9971259999999997</v>
      </c>
      <c r="AT302" s="111">
        <v>0</v>
      </c>
      <c r="AU302" s="111">
        <f t="shared" si="4"/>
        <v>4573.2828739999995</v>
      </c>
      <c r="AV302" s="111">
        <v>0</v>
      </c>
      <c r="AW302" s="111">
        <v>0</v>
      </c>
      <c r="AX302" s="112">
        <v>99</v>
      </c>
      <c r="AY302" s="112">
        <v>360</v>
      </c>
      <c r="AZ302" s="111">
        <v>200209.55059999999</v>
      </c>
      <c r="BA302" s="111">
        <v>58450</v>
      </c>
      <c r="BB302" s="113">
        <v>90</v>
      </c>
      <c r="BC302" s="113">
        <v>36.636513259195901</v>
      </c>
      <c r="BD302" s="113">
        <v>10.1</v>
      </c>
      <c r="BE302" s="113"/>
      <c r="BF302" s="109" t="s">
        <v>412</v>
      </c>
      <c r="BG302" s="106"/>
      <c r="BH302" s="109" t="s">
        <v>473</v>
      </c>
      <c r="BI302" s="109" t="s">
        <v>704</v>
      </c>
      <c r="BJ302" s="109" t="s">
        <v>565</v>
      </c>
      <c r="BK302" s="109" t="s">
        <v>139</v>
      </c>
      <c r="BL302" s="107" t="s">
        <v>11</v>
      </c>
      <c r="BM302" s="113">
        <v>189031.02815219999</v>
      </c>
      <c r="BN302" s="107" t="s">
        <v>339</v>
      </c>
      <c r="BO302" s="113"/>
      <c r="BP302" s="114">
        <v>37300</v>
      </c>
      <c r="BQ302" s="114">
        <v>48257</v>
      </c>
      <c r="BR302" s="113">
        <v>0</v>
      </c>
      <c r="BS302" s="113">
        <v>118.59</v>
      </c>
      <c r="BT302" s="113">
        <v>25</v>
      </c>
    </row>
    <row r="303" spans="1:72" s="94" customFormat="1" ht="18.2" customHeight="1" x14ac:dyDescent="0.15">
      <c r="A303" s="97">
        <v>301</v>
      </c>
      <c r="B303" s="98" t="s">
        <v>158</v>
      </c>
      <c r="C303" s="98" t="s">
        <v>411</v>
      </c>
      <c r="D303" s="99">
        <v>45261</v>
      </c>
      <c r="E303" s="100" t="s">
        <v>302</v>
      </c>
      <c r="F303" s="101">
        <v>164</v>
      </c>
      <c r="G303" s="101">
        <v>163</v>
      </c>
      <c r="H303" s="102">
        <v>57501.52</v>
      </c>
      <c r="I303" s="102">
        <v>27776.41</v>
      </c>
      <c r="J303" s="102">
        <v>0</v>
      </c>
      <c r="K303" s="102">
        <v>85277.93</v>
      </c>
      <c r="L303" s="102">
        <v>316.31</v>
      </c>
      <c r="M303" s="102">
        <v>0</v>
      </c>
      <c r="N303" s="102">
        <v>0</v>
      </c>
      <c r="O303" s="102">
        <v>0</v>
      </c>
      <c r="P303" s="102">
        <v>0</v>
      </c>
      <c r="Q303" s="102">
        <v>0</v>
      </c>
      <c r="R303" s="102">
        <v>0</v>
      </c>
      <c r="S303" s="102">
        <v>85277.93</v>
      </c>
      <c r="T303" s="102">
        <v>104872.89</v>
      </c>
      <c r="U303" s="102">
        <v>493.53</v>
      </c>
      <c r="V303" s="102">
        <v>0</v>
      </c>
      <c r="W303" s="102">
        <v>0</v>
      </c>
      <c r="X303" s="102">
        <v>0</v>
      </c>
      <c r="Y303" s="102">
        <v>0</v>
      </c>
      <c r="Z303" s="102">
        <v>0</v>
      </c>
      <c r="AA303" s="102">
        <v>105366.42</v>
      </c>
      <c r="AB303" s="102">
        <v>0</v>
      </c>
      <c r="AC303" s="102">
        <v>0</v>
      </c>
      <c r="AD303" s="102">
        <v>0</v>
      </c>
      <c r="AE303" s="102">
        <v>0</v>
      </c>
      <c r="AF303" s="102">
        <v>0</v>
      </c>
      <c r="AG303" s="102">
        <v>0</v>
      </c>
      <c r="AH303" s="102">
        <v>0</v>
      </c>
      <c r="AI303" s="102">
        <v>0</v>
      </c>
      <c r="AJ303" s="102">
        <v>0</v>
      </c>
      <c r="AK303" s="102">
        <v>0</v>
      </c>
      <c r="AL303" s="102">
        <v>0</v>
      </c>
      <c r="AM303" s="102">
        <v>0</v>
      </c>
      <c r="AN303" s="102">
        <v>0</v>
      </c>
      <c r="AO303" s="102">
        <v>0</v>
      </c>
      <c r="AP303" s="102">
        <v>0</v>
      </c>
      <c r="AQ303" s="102">
        <v>0</v>
      </c>
      <c r="AR303" s="102">
        <v>0</v>
      </c>
      <c r="AS303" s="102">
        <v>0</v>
      </c>
      <c r="AT303" s="102">
        <v>0</v>
      </c>
      <c r="AU303" s="102">
        <f t="shared" si="4"/>
        <v>0</v>
      </c>
      <c r="AV303" s="102">
        <v>28092.720000000001</v>
      </c>
      <c r="AW303" s="102">
        <v>105366.42</v>
      </c>
      <c r="AX303" s="103">
        <v>110</v>
      </c>
      <c r="AY303" s="103">
        <v>360</v>
      </c>
      <c r="AZ303" s="102">
        <v>322942</v>
      </c>
      <c r="BA303" s="102">
        <v>90000</v>
      </c>
      <c r="BB303" s="104">
        <v>90</v>
      </c>
      <c r="BC303" s="104">
        <v>85.277929999999998</v>
      </c>
      <c r="BD303" s="104">
        <v>10.3</v>
      </c>
      <c r="BE303" s="104"/>
      <c r="BF303" s="100" t="s">
        <v>412</v>
      </c>
      <c r="BG303" s="97"/>
      <c r="BH303" s="100" t="s">
        <v>422</v>
      </c>
      <c r="BI303" s="100" t="s">
        <v>423</v>
      </c>
      <c r="BJ303" s="100" t="s">
        <v>449</v>
      </c>
      <c r="BK303" s="100" t="s">
        <v>416</v>
      </c>
      <c r="BL303" s="98" t="s">
        <v>11</v>
      </c>
      <c r="BM303" s="104">
        <v>677506.71769169997</v>
      </c>
      <c r="BN303" s="98" t="s">
        <v>339</v>
      </c>
      <c r="BO303" s="104"/>
      <c r="BP303" s="105">
        <v>37629</v>
      </c>
      <c r="BQ303" s="105">
        <v>48587</v>
      </c>
      <c r="BR303" s="104">
        <v>57150</v>
      </c>
      <c r="BS303" s="104">
        <v>196.17</v>
      </c>
      <c r="BT303" s="104">
        <v>45.61</v>
      </c>
    </row>
    <row r="304" spans="1:72" s="94" customFormat="1" ht="18.2" customHeight="1" x14ac:dyDescent="0.15">
      <c r="A304" s="106">
        <v>302</v>
      </c>
      <c r="B304" s="107" t="s">
        <v>158</v>
      </c>
      <c r="C304" s="107" t="s">
        <v>411</v>
      </c>
      <c r="D304" s="108">
        <v>45261</v>
      </c>
      <c r="E304" s="109" t="s">
        <v>303</v>
      </c>
      <c r="F304" s="110">
        <v>196</v>
      </c>
      <c r="G304" s="110">
        <v>195</v>
      </c>
      <c r="H304" s="111">
        <v>55663.39</v>
      </c>
      <c r="I304" s="111">
        <v>34876.97</v>
      </c>
      <c r="J304" s="111">
        <v>0</v>
      </c>
      <c r="K304" s="111">
        <v>90540.36</v>
      </c>
      <c r="L304" s="111">
        <v>366.18</v>
      </c>
      <c r="M304" s="111">
        <v>0</v>
      </c>
      <c r="N304" s="111">
        <v>0</v>
      </c>
      <c r="O304" s="111">
        <v>0</v>
      </c>
      <c r="P304" s="111">
        <v>0</v>
      </c>
      <c r="Q304" s="111">
        <v>0</v>
      </c>
      <c r="R304" s="111">
        <v>0</v>
      </c>
      <c r="S304" s="111">
        <v>90540.36</v>
      </c>
      <c r="T304" s="111">
        <v>129623.87</v>
      </c>
      <c r="U304" s="111">
        <v>473.11</v>
      </c>
      <c r="V304" s="111">
        <v>0</v>
      </c>
      <c r="W304" s="111">
        <v>0</v>
      </c>
      <c r="X304" s="111">
        <v>0</v>
      </c>
      <c r="Y304" s="111">
        <v>0</v>
      </c>
      <c r="Z304" s="111">
        <v>0</v>
      </c>
      <c r="AA304" s="111">
        <v>130096.98</v>
      </c>
      <c r="AB304" s="111">
        <v>0</v>
      </c>
      <c r="AC304" s="111">
        <v>0</v>
      </c>
      <c r="AD304" s="111">
        <v>0</v>
      </c>
      <c r="AE304" s="111">
        <v>0</v>
      </c>
      <c r="AF304" s="111">
        <v>0</v>
      </c>
      <c r="AG304" s="111">
        <v>0</v>
      </c>
      <c r="AH304" s="111">
        <v>0</v>
      </c>
      <c r="AI304" s="111">
        <v>0</v>
      </c>
      <c r="AJ304" s="111">
        <v>0</v>
      </c>
      <c r="AK304" s="111">
        <v>0</v>
      </c>
      <c r="AL304" s="111">
        <v>0</v>
      </c>
      <c r="AM304" s="111">
        <v>0</v>
      </c>
      <c r="AN304" s="111">
        <v>0</v>
      </c>
      <c r="AO304" s="111">
        <v>0</v>
      </c>
      <c r="AP304" s="111">
        <v>0</v>
      </c>
      <c r="AQ304" s="111">
        <v>0</v>
      </c>
      <c r="AR304" s="111">
        <v>0</v>
      </c>
      <c r="AS304" s="111">
        <v>0</v>
      </c>
      <c r="AT304" s="111">
        <v>0</v>
      </c>
      <c r="AU304" s="111">
        <f t="shared" si="4"/>
        <v>0</v>
      </c>
      <c r="AV304" s="111">
        <v>35243.15</v>
      </c>
      <c r="AW304" s="111">
        <v>130096.98</v>
      </c>
      <c r="AX304" s="112">
        <v>98</v>
      </c>
      <c r="AY304" s="112">
        <v>360</v>
      </c>
      <c r="AZ304" s="111">
        <v>319578.97399999999</v>
      </c>
      <c r="BA304" s="111">
        <v>94050</v>
      </c>
      <c r="BB304" s="113">
        <v>90</v>
      </c>
      <c r="BC304" s="113">
        <v>86.641492822966498</v>
      </c>
      <c r="BD304" s="113">
        <v>10.199999999999999</v>
      </c>
      <c r="BE304" s="113"/>
      <c r="BF304" s="109" t="s">
        <v>412</v>
      </c>
      <c r="BG304" s="106"/>
      <c r="BH304" s="109" t="s">
        <v>478</v>
      </c>
      <c r="BI304" s="109" t="s">
        <v>481</v>
      </c>
      <c r="BJ304" s="109" t="s">
        <v>714</v>
      </c>
      <c r="BK304" s="109" t="s">
        <v>416</v>
      </c>
      <c r="BL304" s="107" t="s">
        <v>11</v>
      </c>
      <c r="BM304" s="113">
        <v>719315.09268839995</v>
      </c>
      <c r="BN304" s="107" t="s">
        <v>339</v>
      </c>
      <c r="BO304" s="113"/>
      <c r="BP304" s="114">
        <v>37273</v>
      </c>
      <c r="BQ304" s="114">
        <v>48230</v>
      </c>
      <c r="BR304" s="113">
        <v>64636.72</v>
      </c>
      <c r="BS304" s="113">
        <v>121.44</v>
      </c>
      <c r="BT304" s="113">
        <v>70.510000000000005</v>
      </c>
    </row>
    <row r="305" spans="1:72" s="94" customFormat="1" ht="18.2" customHeight="1" x14ac:dyDescent="0.15">
      <c r="A305" s="97">
        <v>303</v>
      </c>
      <c r="B305" s="98" t="s">
        <v>158</v>
      </c>
      <c r="C305" s="98" t="s">
        <v>411</v>
      </c>
      <c r="D305" s="99">
        <v>45261</v>
      </c>
      <c r="E305" s="100" t="s">
        <v>152</v>
      </c>
      <c r="F305" s="101">
        <v>149</v>
      </c>
      <c r="G305" s="101">
        <v>148</v>
      </c>
      <c r="H305" s="102">
        <v>36839.919999999998</v>
      </c>
      <c r="I305" s="102">
        <v>33114.97</v>
      </c>
      <c r="J305" s="102">
        <v>0</v>
      </c>
      <c r="K305" s="102">
        <v>69954.89</v>
      </c>
      <c r="L305" s="102">
        <v>390.86</v>
      </c>
      <c r="M305" s="102">
        <v>0</v>
      </c>
      <c r="N305" s="102">
        <v>0</v>
      </c>
      <c r="O305" s="102">
        <v>0</v>
      </c>
      <c r="P305" s="102">
        <v>0</v>
      </c>
      <c r="Q305" s="102">
        <v>0</v>
      </c>
      <c r="R305" s="102">
        <v>0</v>
      </c>
      <c r="S305" s="102">
        <v>69954.89</v>
      </c>
      <c r="T305" s="102">
        <v>70894.070000000007</v>
      </c>
      <c r="U305" s="102">
        <v>310.04000000000002</v>
      </c>
      <c r="V305" s="102">
        <v>0</v>
      </c>
      <c r="W305" s="102">
        <v>0</v>
      </c>
      <c r="X305" s="102">
        <v>0</v>
      </c>
      <c r="Y305" s="102">
        <v>0</v>
      </c>
      <c r="Z305" s="102">
        <v>0</v>
      </c>
      <c r="AA305" s="102">
        <v>71204.11</v>
      </c>
      <c r="AB305" s="102">
        <v>0</v>
      </c>
      <c r="AC305" s="102">
        <v>0</v>
      </c>
      <c r="AD305" s="102">
        <v>0</v>
      </c>
      <c r="AE305" s="102">
        <v>0</v>
      </c>
      <c r="AF305" s="102">
        <v>0</v>
      </c>
      <c r="AG305" s="102">
        <v>0</v>
      </c>
      <c r="AH305" s="102">
        <v>0</v>
      </c>
      <c r="AI305" s="102">
        <v>0</v>
      </c>
      <c r="AJ305" s="102">
        <v>0</v>
      </c>
      <c r="AK305" s="102">
        <v>0</v>
      </c>
      <c r="AL305" s="102">
        <v>0</v>
      </c>
      <c r="AM305" s="102">
        <v>0</v>
      </c>
      <c r="AN305" s="102">
        <v>0</v>
      </c>
      <c r="AO305" s="102">
        <v>0</v>
      </c>
      <c r="AP305" s="102">
        <v>0</v>
      </c>
      <c r="AQ305" s="102">
        <v>0</v>
      </c>
      <c r="AR305" s="102">
        <v>0</v>
      </c>
      <c r="AS305" s="102">
        <v>0</v>
      </c>
      <c r="AT305" s="102">
        <v>0</v>
      </c>
      <c r="AU305" s="102">
        <f t="shared" si="4"/>
        <v>0</v>
      </c>
      <c r="AV305" s="102">
        <v>33505.83</v>
      </c>
      <c r="AW305" s="102">
        <v>71204.11</v>
      </c>
      <c r="AX305" s="103">
        <v>70</v>
      </c>
      <c r="AY305" s="103">
        <v>360</v>
      </c>
      <c r="AZ305" s="102">
        <v>274246.54399999999</v>
      </c>
      <c r="BA305" s="102">
        <v>79200</v>
      </c>
      <c r="BB305" s="104">
        <v>90</v>
      </c>
      <c r="BC305" s="104">
        <v>79.494193181818204</v>
      </c>
      <c r="BD305" s="104">
        <v>10.1</v>
      </c>
      <c r="BE305" s="104"/>
      <c r="BF305" s="100" t="s">
        <v>412</v>
      </c>
      <c r="BG305" s="97"/>
      <c r="BH305" s="100" t="s">
        <v>504</v>
      </c>
      <c r="BI305" s="100" t="s">
        <v>336</v>
      </c>
      <c r="BJ305" s="100" t="s">
        <v>715</v>
      </c>
      <c r="BK305" s="100" t="s">
        <v>416</v>
      </c>
      <c r="BL305" s="98" t="s">
        <v>11</v>
      </c>
      <c r="BM305" s="104">
        <v>555769.91503409995</v>
      </c>
      <c r="BN305" s="98" t="s">
        <v>339</v>
      </c>
      <c r="BO305" s="104"/>
      <c r="BP305" s="105">
        <v>37407</v>
      </c>
      <c r="BQ305" s="105">
        <v>48335</v>
      </c>
      <c r="BR305" s="104">
        <v>40904.230000000003</v>
      </c>
      <c r="BS305" s="104">
        <v>105.62</v>
      </c>
      <c r="BT305" s="104">
        <v>45.64</v>
      </c>
    </row>
    <row r="306" spans="1:72" s="94" customFormat="1" ht="18.2" customHeight="1" x14ac:dyDescent="0.15">
      <c r="A306" s="106">
        <v>304</v>
      </c>
      <c r="B306" s="107" t="s">
        <v>158</v>
      </c>
      <c r="C306" s="107" t="s">
        <v>411</v>
      </c>
      <c r="D306" s="108">
        <v>45261</v>
      </c>
      <c r="E306" s="109" t="s">
        <v>716</v>
      </c>
      <c r="F306" s="110">
        <v>1</v>
      </c>
      <c r="G306" s="110">
        <v>1</v>
      </c>
      <c r="H306" s="111">
        <v>39094.120000000003</v>
      </c>
      <c r="I306" s="111">
        <v>476.49</v>
      </c>
      <c r="J306" s="111">
        <v>0</v>
      </c>
      <c r="K306" s="111">
        <v>39570.61</v>
      </c>
      <c r="L306" s="111">
        <v>371.86</v>
      </c>
      <c r="M306" s="111">
        <v>0</v>
      </c>
      <c r="N306" s="111">
        <v>0</v>
      </c>
      <c r="O306" s="111">
        <v>181.81</v>
      </c>
      <c r="P306" s="111">
        <v>0</v>
      </c>
      <c r="Q306" s="111">
        <v>0</v>
      </c>
      <c r="R306" s="111">
        <v>0</v>
      </c>
      <c r="S306" s="111">
        <v>39388.800000000003</v>
      </c>
      <c r="T306" s="111">
        <v>332.15</v>
      </c>
      <c r="U306" s="111">
        <v>329.04</v>
      </c>
      <c r="V306" s="111">
        <v>0</v>
      </c>
      <c r="W306" s="111">
        <v>332.15</v>
      </c>
      <c r="X306" s="111">
        <v>0</v>
      </c>
      <c r="Y306" s="111">
        <v>0</v>
      </c>
      <c r="Z306" s="111">
        <v>0</v>
      </c>
      <c r="AA306" s="111">
        <v>329.04</v>
      </c>
      <c r="AB306" s="111">
        <v>0</v>
      </c>
      <c r="AC306" s="111">
        <v>0</v>
      </c>
      <c r="AD306" s="111">
        <v>0</v>
      </c>
      <c r="AE306" s="111">
        <v>0</v>
      </c>
      <c r="AF306" s="111">
        <v>0</v>
      </c>
      <c r="AG306" s="111">
        <v>0</v>
      </c>
      <c r="AH306" s="111">
        <v>0</v>
      </c>
      <c r="AI306" s="111">
        <v>45.05</v>
      </c>
      <c r="AJ306" s="111">
        <v>105.92</v>
      </c>
      <c r="AK306" s="111">
        <v>0</v>
      </c>
      <c r="AL306" s="111">
        <v>0</v>
      </c>
      <c r="AM306" s="111">
        <v>45.05</v>
      </c>
      <c r="AN306" s="111">
        <v>0</v>
      </c>
      <c r="AO306" s="111">
        <v>94.15</v>
      </c>
      <c r="AP306" s="111">
        <v>4.42</v>
      </c>
      <c r="AQ306" s="111">
        <v>0</v>
      </c>
      <c r="AR306" s="111">
        <v>0</v>
      </c>
      <c r="AS306" s="111">
        <v>5.0350000000000004E-3</v>
      </c>
      <c r="AT306" s="111">
        <v>0</v>
      </c>
      <c r="AU306" s="111">
        <f t="shared" si="4"/>
        <v>808.54496499999993</v>
      </c>
      <c r="AV306" s="111">
        <v>666.54</v>
      </c>
      <c r="AW306" s="111">
        <v>329.04</v>
      </c>
      <c r="AX306" s="112">
        <v>86</v>
      </c>
      <c r="AY306" s="112">
        <v>360</v>
      </c>
      <c r="AZ306" s="111">
        <v>257808.408</v>
      </c>
      <c r="BA306" s="111">
        <v>79200</v>
      </c>
      <c r="BB306" s="113">
        <v>90</v>
      </c>
      <c r="BC306" s="113">
        <v>44.76</v>
      </c>
      <c r="BD306" s="113">
        <v>10.1</v>
      </c>
      <c r="BE306" s="113"/>
      <c r="BF306" s="109" t="s">
        <v>412</v>
      </c>
      <c r="BG306" s="106"/>
      <c r="BH306" s="109" t="s">
        <v>478</v>
      </c>
      <c r="BI306" s="109" t="s">
        <v>481</v>
      </c>
      <c r="BJ306" s="109" t="s">
        <v>717</v>
      </c>
      <c r="BK306" s="109" t="s">
        <v>434</v>
      </c>
      <c r="BL306" s="107" t="s">
        <v>11</v>
      </c>
      <c r="BM306" s="113">
        <v>312931.80547199998</v>
      </c>
      <c r="BN306" s="107" t="s">
        <v>339</v>
      </c>
      <c r="BO306" s="113"/>
      <c r="BP306" s="114">
        <v>36909</v>
      </c>
      <c r="BQ306" s="114">
        <v>47866</v>
      </c>
      <c r="BR306" s="113">
        <v>250.96</v>
      </c>
      <c r="BS306" s="113">
        <v>105.92</v>
      </c>
      <c r="BT306" s="113">
        <v>46.47</v>
      </c>
    </row>
    <row r="307" spans="1:72" s="94" customFormat="1" ht="18.2" customHeight="1" x14ac:dyDescent="0.15">
      <c r="A307" s="97">
        <v>305</v>
      </c>
      <c r="B307" s="98" t="s">
        <v>158</v>
      </c>
      <c r="C307" s="98" t="s">
        <v>411</v>
      </c>
      <c r="D307" s="99">
        <v>45261</v>
      </c>
      <c r="E307" s="100" t="s">
        <v>718</v>
      </c>
      <c r="F307" s="101">
        <v>0</v>
      </c>
      <c r="G307" s="101">
        <v>0</v>
      </c>
      <c r="H307" s="102">
        <v>37769.94</v>
      </c>
      <c r="I307" s="102">
        <v>0</v>
      </c>
      <c r="J307" s="102">
        <v>0</v>
      </c>
      <c r="K307" s="102">
        <v>37769.94</v>
      </c>
      <c r="L307" s="102">
        <v>383.87</v>
      </c>
      <c r="M307" s="102">
        <v>0</v>
      </c>
      <c r="N307" s="102">
        <v>0</v>
      </c>
      <c r="O307" s="102">
        <v>0</v>
      </c>
      <c r="P307" s="102">
        <v>383.87</v>
      </c>
      <c r="Q307" s="102">
        <v>103.42</v>
      </c>
      <c r="R307" s="102">
        <v>0</v>
      </c>
      <c r="S307" s="102">
        <v>37282.65</v>
      </c>
      <c r="T307" s="102">
        <v>0</v>
      </c>
      <c r="U307" s="102">
        <v>317.02999999999997</v>
      </c>
      <c r="V307" s="102">
        <v>0</v>
      </c>
      <c r="W307" s="102">
        <v>0</v>
      </c>
      <c r="X307" s="102">
        <v>317.02999999999997</v>
      </c>
      <c r="Y307" s="102">
        <v>0</v>
      </c>
      <c r="Z307" s="102">
        <v>0</v>
      </c>
      <c r="AA307" s="102">
        <v>0</v>
      </c>
      <c r="AB307" s="102">
        <v>105.9</v>
      </c>
      <c r="AC307" s="102">
        <v>0</v>
      </c>
      <c r="AD307" s="102">
        <v>0</v>
      </c>
      <c r="AE307" s="102">
        <v>0</v>
      </c>
      <c r="AF307" s="102">
        <v>0</v>
      </c>
      <c r="AG307" s="102">
        <v>0</v>
      </c>
      <c r="AH307" s="102">
        <v>94.15</v>
      </c>
      <c r="AI307" s="102">
        <v>49.35</v>
      </c>
      <c r="AJ307" s="102">
        <v>0</v>
      </c>
      <c r="AK307" s="102">
        <v>0</v>
      </c>
      <c r="AL307" s="102">
        <v>0</v>
      </c>
      <c r="AM307" s="102">
        <v>0</v>
      </c>
      <c r="AN307" s="102">
        <v>0</v>
      </c>
      <c r="AO307" s="102">
        <v>0</v>
      </c>
      <c r="AP307" s="102">
        <v>0</v>
      </c>
      <c r="AQ307" s="102">
        <v>0</v>
      </c>
      <c r="AR307" s="102">
        <v>0</v>
      </c>
      <c r="AS307" s="102">
        <v>5.1607E-2</v>
      </c>
      <c r="AT307" s="102">
        <v>0</v>
      </c>
      <c r="AU307" s="102">
        <f t="shared" si="4"/>
        <v>1053.6683929999999</v>
      </c>
      <c r="AV307" s="102">
        <v>0</v>
      </c>
      <c r="AW307" s="102">
        <v>0</v>
      </c>
      <c r="AX307" s="103">
        <v>87</v>
      </c>
      <c r="AY307" s="103">
        <v>360</v>
      </c>
      <c r="AZ307" s="102">
        <v>258746.75200000001</v>
      </c>
      <c r="BA307" s="102">
        <v>79200</v>
      </c>
      <c r="BB307" s="104">
        <v>90</v>
      </c>
      <c r="BC307" s="104">
        <v>42.366647727272699</v>
      </c>
      <c r="BD307" s="104">
        <v>10.1</v>
      </c>
      <c r="BE307" s="104"/>
      <c r="BF307" s="100" t="s">
        <v>412</v>
      </c>
      <c r="BG307" s="97"/>
      <c r="BH307" s="100" t="s">
        <v>478</v>
      </c>
      <c r="BI307" s="100" t="s">
        <v>481</v>
      </c>
      <c r="BJ307" s="100" t="s">
        <v>717</v>
      </c>
      <c r="BK307" s="100" t="s">
        <v>139</v>
      </c>
      <c r="BL307" s="98" t="s">
        <v>11</v>
      </c>
      <c r="BM307" s="104">
        <v>296199.09662849997</v>
      </c>
      <c r="BN307" s="98" t="s">
        <v>339</v>
      </c>
      <c r="BO307" s="104"/>
      <c r="BP307" s="105">
        <v>36924</v>
      </c>
      <c r="BQ307" s="105">
        <v>47881</v>
      </c>
      <c r="BR307" s="104">
        <v>0</v>
      </c>
      <c r="BS307" s="104">
        <v>105.9</v>
      </c>
      <c r="BT307" s="104">
        <v>0</v>
      </c>
    </row>
    <row r="308" spans="1:72" s="94" customFormat="1" ht="18.2" customHeight="1" x14ac:dyDescent="0.15">
      <c r="A308" s="106">
        <v>306</v>
      </c>
      <c r="B308" s="107" t="s">
        <v>158</v>
      </c>
      <c r="C308" s="107" t="s">
        <v>411</v>
      </c>
      <c r="D308" s="108">
        <v>45261</v>
      </c>
      <c r="E308" s="109" t="s">
        <v>304</v>
      </c>
      <c r="F308" s="110">
        <v>24</v>
      </c>
      <c r="G308" s="110">
        <v>24</v>
      </c>
      <c r="H308" s="111">
        <v>43110.25</v>
      </c>
      <c r="I308" s="111">
        <v>7590.59</v>
      </c>
      <c r="J308" s="111">
        <v>0</v>
      </c>
      <c r="K308" s="111">
        <v>50700.84</v>
      </c>
      <c r="L308" s="111">
        <v>338.08</v>
      </c>
      <c r="M308" s="111">
        <v>0</v>
      </c>
      <c r="N308" s="111">
        <v>0</v>
      </c>
      <c r="O308" s="111">
        <v>274.17</v>
      </c>
      <c r="P308" s="111">
        <v>0</v>
      </c>
      <c r="Q308" s="111">
        <v>0</v>
      </c>
      <c r="R308" s="111">
        <v>0</v>
      </c>
      <c r="S308" s="111">
        <v>50426.67</v>
      </c>
      <c r="T308" s="111">
        <v>9931.91</v>
      </c>
      <c r="U308" s="111">
        <v>362.82</v>
      </c>
      <c r="V308" s="111">
        <v>0</v>
      </c>
      <c r="W308" s="111">
        <v>426.73</v>
      </c>
      <c r="X308" s="111">
        <v>0</v>
      </c>
      <c r="Y308" s="111">
        <v>0</v>
      </c>
      <c r="Z308" s="111">
        <v>0</v>
      </c>
      <c r="AA308" s="111">
        <v>9868</v>
      </c>
      <c r="AB308" s="111">
        <v>0</v>
      </c>
      <c r="AC308" s="111">
        <v>0</v>
      </c>
      <c r="AD308" s="111">
        <v>0</v>
      </c>
      <c r="AE308" s="111">
        <v>0</v>
      </c>
      <c r="AF308" s="111">
        <v>0</v>
      </c>
      <c r="AG308" s="111">
        <v>0</v>
      </c>
      <c r="AH308" s="111">
        <v>0</v>
      </c>
      <c r="AI308" s="111">
        <v>0</v>
      </c>
      <c r="AJ308" s="111">
        <v>157.07</v>
      </c>
      <c r="AK308" s="111">
        <v>0</v>
      </c>
      <c r="AL308" s="111">
        <v>0</v>
      </c>
      <c r="AM308" s="111">
        <v>68.81</v>
      </c>
      <c r="AN308" s="111">
        <v>0</v>
      </c>
      <c r="AO308" s="111">
        <v>94.15</v>
      </c>
      <c r="AP308" s="111">
        <v>49.38</v>
      </c>
      <c r="AQ308" s="111">
        <v>4.0000000000000001E-3</v>
      </c>
      <c r="AR308" s="111">
        <v>0</v>
      </c>
      <c r="AS308" s="111">
        <v>0</v>
      </c>
      <c r="AT308" s="111">
        <v>0</v>
      </c>
      <c r="AU308" s="111">
        <f t="shared" si="4"/>
        <v>1070.3140000000001</v>
      </c>
      <c r="AV308" s="111">
        <v>7654.5</v>
      </c>
      <c r="AW308" s="111">
        <v>9868</v>
      </c>
      <c r="AX308" s="112">
        <v>87</v>
      </c>
      <c r="AY308" s="112">
        <v>360</v>
      </c>
      <c r="AZ308" s="111">
        <v>259157.976</v>
      </c>
      <c r="BA308" s="111">
        <v>79200</v>
      </c>
      <c r="BB308" s="113">
        <v>90</v>
      </c>
      <c r="BC308" s="113">
        <v>57.303034090909101</v>
      </c>
      <c r="BD308" s="113">
        <v>10.1</v>
      </c>
      <c r="BE308" s="113"/>
      <c r="BF308" s="109" t="s">
        <v>412</v>
      </c>
      <c r="BG308" s="106"/>
      <c r="BH308" s="109" t="s">
        <v>478</v>
      </c>
      <c r="BI308" s="109" t="s">
        <v>481</v>
      </c>
      <c r="BJ308" s="109" t="s">
        <v>719</v>
      </c>
      <c r="BK308" s="109" t="s">
        <v>416</v>
      </c>
      <c r="BL308" s="107" t="s">
        <v>11</v>
      </c>
      <c r="BM308" s="113">
        <v>400624.26088229998</v>
      </c>
      <c r="BN308" s="107" t="s">
        <v>339</v>
      </c>
      <c r="BO308" s="113"/>
      <c r="BP308" s="114">
        <v>36936</v>
      </c>
      <c r="BQ308" s="114">
        <v>47893</v>
      </c>
      <c r="BR308" s="113">
        <v>7408.38</v>
      </c>
      <c r="BS308" s="113">
        <v>105.9</v>
      </c>
      <c r="BT308" s="113">
        <v>59.44</v>
      </c>
    </row>
    <row r="309" spans="1:72" s="94" customFormat="1" ht="18.2" customHeight="1" x14ac:dyDescent="0.15">
      <c r="A309" s="97">
        <v>307</v>
      </c>
      <c r="B309" s="98" t="s">
        <v>158</v>
      </c>
      <c r="C309" s="98" t="s">
        <v>411</v>
      </c>
      <c r="D309" s="99">
        <v>45261</v>
      </c>
      <c r="E309" s="100" t="s">
        <v>305</v>
      </c>
      <c r="F309" s="101">
        <v>184</v>
      </c>
      <c r="G309" s="101">
        <v>183</v>
      </c>
      <c r="H309" s="102">
        <v>46952.83</v>
      </c>
      <c r="I309" s="102">
        <v>28552.080000000002</v>
      </c>
      <c r="J309" s="102">
        <v>0</v>
      </c>
      <c r="K309" s="102">
        <v>75504.91</v>
      </c>
      <c r="L309" s="102">
        <v>305.73</v>
      </c>
      <c r="M309" s="102">
        <v>0</v>
      </c>
      <c r="N309" s="102">
        <v>0</v>
      </c>
      <c r="O309" s="102">
        <v>0</v>
      </c>
      <c r="P309" s="102">
        <v>0</v>
      </c>
      <c r="Q309" s="102">
        <v>0</v>
      </c>
      <c r="R309" s="102">
        <v>0</v>
      </c>
      <c r="S309" s="102">
        <v>75504.91</v>
      </c>
      <c r="T309" s="102">
        <v>100143.4</v>
      </c>
      <c r="U309" s="102">
        <v>395.17</v>
      </c>
      <c r="V309" s="102">
        <v>0</v>
      </c>
      <c r="W309" s="102">
        <v>0</v>
      </c>
      <c r="X309" s="102">
        <v>0</v>
      </c>
      <c r="Y309" s="102">
        <v>0</v>
      </c>
      <c r="Z309" s="102">
        <v>0</v>
      </c>
      <c r="AA309" s="102">
        <v>100538.57</v>
      </c>
      <c r="AB309" s="102">
        <v>0</v>
      </c>
      <c r="AC309" s="102">
        <v>0</v>
      </c>
      <c r="AD309" s="102">
        <v>0</v>
      </c>
      <c r="AE309" s="102">
        <v>0</v>
      </c>
      <c r="AF309" s="102">
        <v>0</v>
      </c>
      <c r="AG309" s="102">
        <v>0</v>
      </c>
      <c r="AH309" s="102">
        <v>0</v>
      </c>
      <c r="AI309" s="102">
        <v>0</v>
      </c>
      <c r="AJ309" s="102">
        <v>0</v>
      </c>
      <c r="AK309" s="102">
        <v>0</v>
      </c>
      <c r="AL309" s="102">
        <v>0</v>
      </c>
      <c r="AM309" s="102">
        <v>0</v>
      </c>
      <c r="AN309" s="102">
        <v>0</v>
      </c>
      <c r="AO309" s="102">
        <v>0</v>
      </c>
      <c r="AP309" s="102">
        <v>0</v>
      </c>
      <c r="AQ309" s="102">
        <v>0</v>
      </c>
      <c r="AR309" s="102">
        <v>0</v>
      </c>
      <c r="AS309" s="102">
        <v>0</v>
      </c>
      <c r="AT309" s="102">
        <v>0</v>
      </c>
      <c r="AU309" s="102">
        <f t="shared" si="4"/>
        <v>0</v>
      </c>
      <c r="AV309" s="102">
        <v>28857.81</v>
      </c>
      <c r="AW309" s="102">
        <v>100538.57</v>
      </c>
      <c r="AX309" s="103">
        <v>99</v>
      </c>
      <c r="AY309" s="103">
        <v>360</v>
      </c>
      <c r="AZ309" s="102">
        <v>271709.50400000002</v>
      </c>
      <c r="BA309" s="102">
        <v>79200</v>
      </c>
      <c r="BB309" s="104">
        <v>90</v>
      </c>
      <c r="BC309" s="104">
        <v>85.801034090909098</v>
      </c>
      <c r="BD309" s="104">
        <v>10.1</v>
      </c>
      <c r="BE309" s="104"/>
      <c r="BF309" s="100" t="s">
        <v>412</v>
      </c>
      <c r="BG309" s="97"/>
      <c r="BH309" s="100" t="s">
        <v>160</v>
      </c>
      <c r="BI309" s="100" t="s">
        <v>720</v>
      </c>
      <c r="BJ309" s="100" t="s">
        <v>721</v>
      </c>
      <c r="BK309" s="100" t="s">
        <v>416</v>
      </c>
      <c r="BL309" s="98" t="s">
        <v>11</v>
      </c>
      <c r="BM309" s="104">
        <v>599863.1034279</v>
      </c>
      <c r="BN309" s="98" t="s">
        <v>339</v>
      </c>
      <c r="BO309" s="104"/>
      <c r="BP309" s="105">
        <v>37306</v>
      </c>
      <c r="BQ309" s="105">
        <v>48263</v>
      </c>
      <c r="BR309" s="104">
        <v>48932.959999999999</v>
      </c>
      <c r="BS309" s="104">
        <v>105.68</v>
      </c>
      <c r="BT309" s="104">
        <v>46.06</v>
      </c>
    </row>
    <row r="310" spans="1:72" s="94" customFormat="1" ht="18.2" customHeight="1" x14ac:dyDescent="0.15">
      <c r="A310" s="106">
        <v>308</v>
      </c>
      <c r="B310" s="107" t="s">
        <v>158</v>
      </c>
      <c r="C310" s="107" t="s">
        <v>411</v>
      </c>
      <c r="D310" s="108">
        <v>45261</v>
      </c>
      <c r="E310" s="109" t="s">
        <v>306</v>
      </c>
      <c r="F310" s="110">
        <v>149</v>
      </c>
      <c r="G310" s="110">
        <v>148</v>
      </c>
      <c r="H310" s="111">
        <v>35111.9</v>
      </c>
      <c r="I310" s="111">
        <v>19890.75</v>
      </c>
      <c r="J310" s="111">
        <v>0</v>
      </c>
      <c r="K310" s="111">
        <v>55002.65</v>
      </c>
      <c r="L310" s="111">
        <v>235.47</v>
      </c>
      <c r="M310" s="111">
        <v>0</v>
      </c>
      <c r="N310" s="111">
        <v>0</v>
      </c>
      <c r="O310" s="111">
        <v>0</v>
      </c>
      <c r="P310" s="111">
        <v>0</v>
      </c>
      <c r="Q310" s="111">
        <v>0</v>
      </c>
      <c r="R310" s="111">
        <v>0</v>
      </c>
      <c r="S310" s="111">
        <v>55002.65</v>
      </c>
      <c r="T310" s="111">
        <v>58702.55</v>
      </c>
      <c r="U310" s="111">
        <v>295.51</v>
      </c>
      <c r="V310" s="111">
        <v>0</v>
      </c>
      <c r="W310" s="111">
        <v>0</v>
      </c>
      <c r="X310" s="111">
        <v>0</v>
      </c>
      <c r="Y310" s="111">
        <v>0</v>
      </c>
      <c r="Z310" s="111">
        <v>0</v>
      </c>
      <c r="AA310" s="111">
        <v>58998.06</v>
      </c>
      <c r="AB310" s="111">
        <v>0</v>
      </c>
      <c r="AC310" s="111">
        <v>0</v>
      </c>
      <c r="AD310" s="111">
        <v>0</v>
      </c>
      <c r="AE310" s="111">
        <v>0</v>
      </c>
      <c r="AF310" s="111">
        <v>0</v>
      </c>
      <c r="AG310" s="111">
        <v>0</v>
      </c>
      <c r="AH310" s="111">
        <v>0</v>
      </c>
      <c r="AI310" s="111">
        <v>0</v>
      </c>
      <c r="AJ310" s="111">
        <v>0</v>
      </c>
      <c r="AK310" s="111">
        <v>0</v>
      </c>
      <c r="AL310" s="111">
        <v>0</v>
      </c>
      <c r="AM310" s="111">
        <v>0</v>
      </c>
      <c r="AN310" s="111">
        <v>0</v>
      </c>
      <c r="AO310" s="111">
        <v>0</v>
      </c>
      <c r="AP310" s="111">
        <v>0</v>
      </c>
      <c r="AQ310" s="111">
        <v>0</v>
      </c>
      <c r="AR310" s="111">
        <v>0</v>
      </c>
      <c r="AS310" s="111">
        <v>0</v>
      </c>
      <c r="AT310" s="111">
        <v>0</v>
      </c>
      <c r="AU310" s="111">
        <f t="shared" si="4"/>
        <v>0</v>
      </c>
      <c r="AV310" s="111">
        <v>20126.22</v>
      </c>
      <c r="AW310" s="111">
        <v>58998.06</v>
      </c>
      <c r="AX310" s="112">
        <v>98</v>
      </c>
      <c r="AY310" s="112">
        <v>360</v>
      </c>
      <c r="AZ310" s="111">
        <v>228951.3</v>
      </c>
      <c r="BA310" s="111">
        <v>60000</v>
      </c>
      <c r="BB310" s="113">
        <v>80</v>
      </c>
      <c r="BC310" s="113">
        <v>73.336866666666694</v>
      </c>
      <c r="BD310" s="113">
        <v>10.1</v>
      </c>
      <c r="BE310" s="113"/>
      <c r="BF310" s="109" t="s">
        <v>412</v>
      </c>
      <c r="BG310" s="106"/>
      <c r="BH310" s="109" t="s">
        <v>160</v>
      </c>
      <c r="BI310" s="109" t="s">
        <v>720</v>
      </c>
      <c r="BJ310" s="109" t="s">
        <v>721</v>
      </c>
      <c r="BK310" s="109" t="s">
        <v>416</v>
      </c>
      <c r="BL310" s="107" t="s">
        <v>11</v>
      </c>
      <c r="BM310" s="113">
        <v>436979.00342849997</v>
      </c>
      <c r="BN310" s="107" t="s">
        <v>339</v>
      </c>
      <c r="BO310" s="113"/>
      <c r="BP310" s="114">
        <v>37232</v>
      </c>
      <c r="BQ310" s="114">
        <v>48189</v>
      </c>
      <c r="BR310" s="113">
        <v>38019.81</v>
      </c>
      <c r="BS310" s="113">
        <v>117.66</v>
      </c>
      <c r="BT310" s="113">
        <v>44.6</v>
      </c>
    </row>
    <row r="311" spans="1:72" s="94" customFormat="1" ht="18.2" customHeight="1" x14ac:dyDescent="0.15">
      <c r="A311" s="97">
        <v>309</v>
      </c>
      <c r="B311" s="98" t="s">
        <v>158</v>
      </c>
      <c r="C311" s="98" t="s">
        <v>411</v>
      </c>
      <c r="D311" s="99">
        <v>45261</v>
      </c>
      <c r="E311" s="100" t="s">
        <v>722</v>
      </c>
      <c r="F311" s="101">
        <v>0</v>
      </c>
      <c r="G311" s="101">
        <v>0</v>
      </c>
      <c r="H311" s="102">
        <v>39490.480000000003</v>
      </c>
      <c r="I311" s="102">
        <v>0</v>
      </c>
      <c r="J311" s="102">
        <v>0</v>
      </c>
      <c r="K311" s="102">
        <v>39490.480000000003</v>
      </c>
      <c r="L311" s="102">
        <v>264.97000000000003</v>
      </c>
      <c r="M311" s="102">
        <v>0</v>
      </c>
      <c r="N311" s="102">
        <v>0</v>
      </c>
      <c r="O311" s="102">
        <v>0</v>
      </c>
      <c r="P311" s="102">
        <v>264.97000000000003</v>
      </c>
      <c r="Q311" s="102">
        <v>0</v>
      </c>
      <c r="R311" s="102">
        <v>0</v>
      </c>
      <c r="S311" s="102">
        <v>39225.51</v>
      </c>
      <c r="T311" s="102">
        <v>0</v>
      </c>
      <c r="U311" s="102">
        <v>332.38</v>
      </c>
      <c r="V311" s="102">
        <v>0</v>
      </c>
      <c r="W311" s="102">
        <v>0</v>
      </c>
      <c r="X311" s="102">
        <v>332.38</v>
      </c>
      <c r="Y311" s="102">
        <v>0</v>
      </c>
      <c r="Z311" s="102">
        <v>0</v>
      </c>
      <c r="AA311" s="102">
        <v>0</v>
      </c>
      <c r="AB311" s="102">
        <v>112.99</v>
      </c>
      <c r="AC311" s="102">
        <v>0</v>
      </c>
      <c r="AD311" s="102">
        <v>0</v>
      </c>
      <c r="AE311" s="102">
        <v>0</v>
      </c>
      <c r="AF311" s="102">
        <v>0</v>
      </c>
      <c r="AG311" s="102">
        <v>0</v>
      </c>
      <c r="AH311" s="102">
        <v>82.76</v>
      </c>
      <c r="AI311" s="102">
        <v>42.25</v>
      </c>
      <c r="AJ311" s="102">
        <v>0</v>
      </c>
      <c r="AK311" s="102">
        <v>0</v>
      </c>
      <c r="AL311" s="102">
        <v>0</v>
      </c>
      <c r="AM311" s="102">
        <v>0</v>
      </c>
      <c r="AN311" s="102">
        <v>0</v>
      </c>
      <c r="AO311" s="102">
        <v>0</v>
      </c>
      <c r="AP311" s="102">
        <v>0</v>
      </c>
      <c r="AQ311" s="102">
        <v>0</v>
      </c>
      <c r="AR311" s="102">
        <v>0</v>
      </c>
      <c r="AS311" s="102">
        <v>5.9159000000000003E-2</v>
      </c>
      <c r="AT311" s="102">
        <v>0</v>
      </c>
      <c r="AU311" s="102">
        <f t="shared" si="4"/>
        <v>835.290841</v>
      </c>
      <c r="AV311" s="102">
        <v>0</v>
      </c>
      <c r="AW311" s="102">
        <v>0</v>
      </c>
      <c r="AX311" s="103">
        <v>97</v>
      </c>
      <c r="AY311" s="103">
        <v>360</v>
      </c>
      <c r="AZ311" s="102">
        <v>228951.3</v>
      </c>
      <c r="BA311" s="102">
        <v>67500</v>
      </c>
      <c r="BB311" s="104">
        <v>90</v>
      </c>
      <c r="BC311" s="104">
        <v>52.30068</v>
      </c>
      <c r="BD311" s="104">
        <v>10.1</v>
      </c>
      <c r="BE311" s="104"/>
      <c r="BF311" s="100" t="s">
        <v>412</v>
      </c>
      <c r="BG311" s="97"/>
      <c r="BH311" s="100" t="s">
        <v>160</v>
      </c>
      <c r="BI311" s="100" t="s">
        <v>720</v>
      </c>
      <c r="BJ311" s="100" t="s">
        <v>721</v>
      </c>
      <c r="BK311" s="100" t="s">
        <v>139</v>
      </c>
      <c r="BL311" s="98" t="s">
        <v>11</v>
      </c>
      <c r="BM311" s="104">
        <v>311634.51704190002</v>
      </c>
      <c r="BN311" s="98" t="s">
        <v>339</v>
      </c>
      <c r="BO311" s="104"/>
      <c r="BP311" s="105">
        <v>37232</v>
      </c>
      <c r="BQ311" s="105">
        <v>48189</v>
      </c>
      <c r="BR311" s="104">
        <v>0</v>
      </c>
      <c r="BS311" s="104">
        <v>112.99</v>
      </c>
      <c r="BT311" s="104">
        <v>0</v>
      </c>
    </row>
    <row r="312" spans="1:72" s="94" customFormat="1" ht="18.2" customHeight="1" x14ac:dyDescent="0.15">
      <c r="A312" s="106">
        <v>310</v>
      </c>
      <c r="B312" s="107" t="s">
        <v>158</v>
      </c>
      <c r="C312" s="107" t="s">
        <v>411</v>
      </c>
      <c r="D312" s="108">
        <v>45261</v>
      </c>
      <c r="E312" s="109" t="s">
        <v>307</v>
      </c>
      <c r="F312" s="110">
        <v>180</v>
      </c>
      <c r="G312" s="110">
        <v>179</v>
      </c>
      <c r="H312" s="111">
        <v>39502.17</v>
      </c>
      <c r="I312" s="111">
        <v>24508.25</v>
      </c>
      <c r="J312" s="111">
        <v>0</v>
      </c>
      <c r="K312" s="111">
        <v>64010.42</v>
      </c>
      <c r="L312" s="111">
        <v>264.89</v>
      </c>
      <c r="M312" s="111">
        <v>0</v>
      </c>
      <c r="N312" s="111">
        <v>0</v>
      </c>
      <c r="O312" s="111">
        <v>0</v>
      </c>
      <c r="P312" s="111">
        <v>0</v>
      </c>
      <c r="Q312" s="111">
        <v>0</v>
      </c>
      <c r="R312" s="111">
        <v>0</v>
      </c>
      <c r="S312" s="111">
        <v>64010.42</v>
      </c>
      <c r="T312" s="111">
        <v>82647.08</v>
      </c>
      <c r="U312" s="111">
        <v>332.46</v>
      </c>
      <c r="V312" s="111">
        <v>0</v>
      </c>
      <c r="W312" s="111">
        <v>0</v>
      </c>
      <c r="X312" s="111">
        <v>0</v>
      </c>
      <c r="Y312" s="111">
        <v>0</v>
      </c>
      <c r="Z312" s="111">
        <v>0</v>
      </c>
      <c r="AA312" s="111">
        <v>82979.539999999994</v>
      </c>
      <c r="AB312" s="111">
        <v>0</v>
      </c>
      <c r="AC312" s="111">
        <v>0</v>
      </c>
      <c r="AD312" s="111">
        <v>0</v>
      </c>
      <c r="AE312" s="111">
        <v>0</v>
      </c>
      <c r="AF312" s="111">
        <v>0</v>
      </c>
      <c r="AG312" s="111">
        <v>0</v>
      </c>
      <c r="AH312" s="111">
        <v>0</v>
      </c>
      <c r="AI312" s="111">
        <v>0</v>
      </c>
      <c r="AJ312" s="111">
        <v>0</v>
      </c>
      <c r="AK312" s="111">
        <v>0</v>
      </c>
      <c r="AL312" s="111">
        <v>0</v>
      </c>
      <c r="AM312" s="111">
        <v>0</v>
      </c>
      <c r="AN312" s="111">
        <v>0</v>
      </c>
      <c r="AO312" s="111">
        <v>0</v>
      </c>
      <c r="AP312" s="111">
        <v>0</v>
      </c>
      <c r="AQ312" s="111">
        <v>0</v>
      </c>
      <c r="AR312" s="111">
        <v>0</v>
      </c>
      <c r="AS312" s="111">
        <v>0</v>
      </c>
      <c r="AT312" s="111">
        <v>0</v>
      </c>
      <c r="AU312" s="111">
        <f t="shared" si="4"/>
        <v>0</v>
      </c>
      <c r="AV312" s="111">
        <v>24773.14</v>
      </c>
      <c r="AW312" s="111">
        <v>82979.539999999994</v>
      </c>
      <c r="AX312" s="112">
        <v>37</v>
      </c>
      <c r="AY312" s="112">
        <v>360</v>
      </c>
      <c r="AZ312" s="111">
        <v>228951.3</v>
      </c>
      <c r="BA312" s="111">
        <v>67500</v>
      </c>
      <c r="BB312" s="113">
        <v>90</v>
      </c>
      <c r="BC312" s="113">
        <v>85.3472266666667</v>
      </c>
      <c r="BD312" s="113">
        <v>10.1</v>
      </c>
      <c r="BE312" s="113"/>
      <c r="BF312" s="109" t="s">
        <v>412</v>
      </c>
      <c r="BG312" s="106"/>
      <c r="BH312" s="109" t="s">
        <v>160</v>
      </c>
      <c r="BI312" s="109" t="s">
        <v>720</v>
      </c>
      <c r="BJ312" s="109" t="s">
        <v>721</v>
      </c>
      <c r="BK312" s="109" t="s">
        <v>416</v>
      </c>
      <c r="BL312" s="107" t="s">
        <v>11</v>
      </c>
      <c r="BM312" s="113">
        <v>508542.94366980001</v>
      </c>
      <c r="BN312" s="107" t="s">
        <v>339</v>
      </c>
      <c r="BO312" s="113"/>
      <c r="BP312" s="114">
        <v>37232</v>
      </c>
      <c r="BQ312" s="114">
        <v>48189</v>
      </c>
      <c r="BR312" s="113">
        <v>45648.06</v>
      </c>
      <c r="BS312" s="113">
        <v>112.99</v>
      </c>
      <c r="BT312" s="113">
        <v>44.6</v>
      </c>
    </row>
    <row r="313" spans="1:72" s="94" customFormat="1" ht="18.2" customHeight="1" x14ac:dyDescent="0.15">
      <c r="A313" s="97">
        <v>311</v>
      </c>
      <c r="B313" s="98" t="s">
        <v>158</v>
      </c>
      <c r="C313" s="98" t="s">
        <v>411</v>
      </c>
      <c r="D313" s="99">
        <v>45261</v>
      </c>
      <c r="E313" s="100" t="s">
        <v>723</v>
      </c>
      <c r="F313" s="101">
        <v>1</v>
      </c>
      <c r="G313" s="101">
        <v>1</v>
      </c>
      <c r="H313" s="102">
        <v>39239.56</v>
      </c>
      <c r="I313" s="102">
        <v>523.16999999999996</v>
      </c>
      <c r="J313" s="102">
        <v>0</v>
      </c>
      <c r="K313" s="102">
        <v>39762.730000000003</v>
      </c>
      <c r="L313" s="102">
        <v>264.89</v>
      </c>
      <c r="M313" s="102">
        <v>0</v>
      </c>
      <c r="N313" s="102">
        <v>0</v>
      </c>
      <c r="O313" s="102">
        <v>262.68</v>
      </c>
      <c r="P313" s="102">
        <v>0</v>
      </c>
      <c r="Q313" s="102">
        <v>0</v>
      </c>
      <c r="R313" s="102">
        <v>0</v>
      </c>
      <c r="S313" s="102">
        <v>39500.050000000003</v>
      </c>
      <c r="T313" s="102">
        <v>671.53</v>
      </c>
      <c r="U313" s="102">
        <v>332.46</v>
      </c>
      <c r="V313" s="102">
        <v>0</v>
      </c>
      <c r="W313" s="102">
        <v>334.67</v>
      </c>
      <c r="X313" s="102">
        <v>0</v>
      </c>
      <c r="Y313" s="102">
        <v>0</v>
      </c>
      <c r="Z313" s="102">
        <v>0</v>
      </c>
      <c r="AA313" s="102">
        <v>669.32</v>
      </c>
      <c r="AB313" s="102">
        <v>0</v>
      </c>
      <c r="AC313" s="102">
        <v>0</v>
      </c>
      <c r="AD313" s="102">
        <v>0</v>
      </c>
      <c r="AE313" s="102">
        <v>0</v>
      </c>
      <c r="AF313" s="102">
        <v>0</v>
      </c>
      <c r="AG313" s="102">
        <v>0</v>
      </c>
      <c r="AH313" s="102">
        <v>0</v>
      </c>
      <c r="AI313" s="102">
        <v>0</v>
      </c>
      <c r="AJ313" s="102">
        <v>112.99</v>
      </c>
      <c r="AK313" s="102">
        <v>0</v>
      </c>
      <c r="AL313" s="102">
        <v>0</v>
      </c>
      <c r="AM313" s="102">
        <v>0</v>
      </c>
      <c r="AN313" s="102">
        <v>0</v>
      </c>
      <c r="AO313" s="102">
        <v>82.76</v>
      </c>
      <c r="AP313" s="102">
        <v>42.32</v>
      </c>
      <c r="AQ313" s="102">
        <v>0</v>
      </c>
      <c r="AR313" s="102">
        <v>0</v>
      </c>
      <c r="AS313" s="102">
        <v>1.2589999999999999E-3</v>
      </c>
      <c r="AT313" s="102">
        <v>0</v>
      </c>
      <c r="AU313" s="102">
        <f t="shared" si="4"/>
        <v>835.41874100000007</v>
      </c>
      <c r="AV313" s="102">
        <v>525.38</v>
      </c>
      <c r="AW313" s="102">
        <v>669.32</v>
      </c>
      <c r="AX313" s="103">
        <v>98</v>
      </c>
      <c r="AY313" s="103">
        <v>360</v>
      </c>
      <c r="AZ313" s="102">
        <v>228951.3</v>
      </c>
      <c r="BA313" s="102">
        <v>67500</v>
      </c>
      <c r="BB313" s="104">
        <v>90</v>
      </c>
      <c r="BC313" s="104">
        <v>52.666733333333298</v>
      </c>
      <c r="BD313" s="104">
        <v>10.1</v>
      </c>
      <c r="BE313" s="104"/>
      <c r="BF313" s="100" t="s">
        <v>412</v>
      </c>
      <c r="BG313" s="97"/>
      <c r="BH313" s="100" t="s">
        <v>160</v>
      </c>
      <c r="BI313" s="100" t="s">
        <v>720</v>
      </c>
      <c r="BJ313" s="100" t="s">
        <v>721</v>
      </c>
      <c r="BK313" s="100" t="s">
        <v>434</v>
      </c>
      <c r="BL313" s="98" t="s">
        <v>11</v>
      </c>
      <c r="BM313" s="104">
        <v>313815.65223449998</v>
      </c>
      <c r="BN313" s="98" t="s">
        <v>339</v>
      </c>
      <c r="BO313" s="104"/>
      <c r="BP313" s="105">
        <v>37232</v>
      </c>
      <c r="BQ313" s="105">
        <v>48189</v>
      </c>
      <c r="BR313" s="104">
        <v>475.81</v>
      </c>
      <c r="BS313" s="104">
        <v>112.99</v>
      </c>
      <c r="BT313" s="104">
        <v>0</v>
      </c>
    </row>
    <row r="314" spans="1:72" s="94" customFormat="1" ht="18.2" customHeight="1" x14ac:dyDescent="0.15">
      <c r="A314" s="106">
        <v>312</v>
      </c>
      <c r="B314" s="107" t="s">
        <v>158</v>
      </c>
      <c r="C314" s="107" t="s">
        <v>411</v>
      </c>
      <c r="D314" s="108">
        <v>45261</v>
      </c>
      <c r="E314" s="109" t="s">
        <v>308</v>
      </c>
      <c r="F314" s="110">
        <v>108</v>
      </c>
      <c r="G314" s="110">
        <v>107</v>
      </c>
      <c r="H314" s="111">
        <v>39502.17</v>
      </c>
      <c r="I314" s="111">
        <v>18740.75</v>
      </c>
      <c r="J314" s="111">
        <v>0</v>
      </c>
      <c r="K314" s="111">
        <v>58242.92</v>
      </c>
      <c r="L314" s="111">
        <v>264.89</v>
      </c>
      <c r="M314" s="111">
        <v>0</v>
      </c>
      <c r="N314" s="111">
        <v>0</v>
      </c>
      <c r="O314" s="111">
        <v>0</v>
      </c>
      <c r="P314" s="111">
        <v>0</v>
      </c>
      <c r="Q314" s="111">
        <v>0</v>
      </c>
      <c r="R314" s="111">
        <v>0</v>
      </c>
      <c r="S314" s="111">
        <v>58242.92</v>
      </c>
      <c r="T314" s="111">
        <v>45773.05</v>
      </c>
      <c r="U314" s="111">
        <v>332.46</v>
      </c>
      <c r="V314" s="111">
        <v>0</v>
      </c>
      <c r="W314" s="111">
        <v>0</v>
      </c>
      <c r="X314" s="111">
        <v>0</v>
      </c>
      <c r="Y314" s="111">
        <v>0</v>
      </c>
      <c r="Z314" s="111">
        <v>0</v>
      </c>
      <c r="AA314" s="111">
        <v>46105.51</v>
      </c>
      <c r="AB314" s="111">
        <v>0</v>
      </c>
      <c r="AC314" s="111">
        <v>0</v>
      </c>
      <c r="AD314" s="111">
        <v>0</v>
      </c>
      <c r="AE314" s="111">
        <v>0</v>
      </c>
      <c r="AF314" s="111">
        <v>0</v>
      </c>
      <c r="AG314" s="111">
        <v>0</v>
      </c>
      <c r="AH314" s="111">
        <v>0</v>
      </c>
      <c r="AI314" s="111">
        <v>0</v>
      </c>
      <c r="AJ314" s="111">
        <v>0</v>
      </c>
      <c r="AK314" s="111">
        <v>0</v>
      </c>
      <c r="AL314" s="111">
        <v>0</v>
      </c>
      <c r="AM314" s="111">
        <v>0</v>
      </c>
      <c r="AN314" s="111">
        <v>0</v>
      </c>
      <c r="AO314" s="111">
        <v>0</v>
      </c>
      <c r="AP314" s="111">
        <v>0</v>
      </c>
      <c r="AQ314" s="111">
        <v>0</v>
      </c>
      <c r="AR314" s="111">
        <v>0</v>
      </c>
      <c r="AS314" s="111">
        <v>0</v>
      </c>
      <c r="AT314" s="111">
        <v>0</v>
      </c>
      <c r="AU314" s="111">
        <f t="shared" si="4"/>
        <v>0</v>
      </c>
      <c r="AV314" s="111">
        <v>19005.64</v>
      </c>
      <c r="AW314" s="111">
        <v>46105.51</v>
      </c>
      <c r="AX314" s="112">
        <v>98</v>
      </c>
      <c r="AY314" s="112">
        <v>360</v>
      </c>
      <c r="AZ314" s="111">
        <v>229029.97500000001</v>
      </c>
      <c r="BA314" s="111">
        <v>67500</v>
      </c>
      <c r="BB314" s="113">
        <v>90</v>
      </c>
      <c r="BC314" s="113">
        <v>77.657226666666702</v>
      </c>
      <c r="BD314" s="113">
        <v>10.1</v>
      </c>
      <c r="BE314" s="113"/>
      <c r="BF314" s="109" t="s">
        <v>412</v>
      </c>
      <c r="BG314" s="106"/>
      <c r="BH314" s="109" t="s">
        <v>160</v>
      </c>
      <c r="BI314" s="109" t="s">
        <v>720</v>
      </c>
      <c r="BJ314" s="109" t="s">
        <v>721</v>
      </c>
      <c r="BK314" s="109" t="s">
        <v>416</v>
      </c>
      <c r="BL314" s="107" t="s">
        <v>11</v>
      </c>
      <c r="BM314" s="113">
        <v>462721.94409479998</v>
      </c>
      <c r="BN314" s="107" t="s">
        <v>339</v>
      </c>
      <c r="BO314" s="113"/>
      <c r="BP314" s="114">
        <v>37246</v>
      </c>
      <c r="BQ314" s="114">
        <v>48203</v>
      </c>
      <c r="BR314" s="113">
        <v>28666.18</v>
      </c>
      <c r="BS314" s="113">
        <v>112.99</v>
      </c>
      <c r="BT314" s="113">
        <v>44.59</v>
      </c>
    </row>
    <row r="315" spans="1:72" s="94" customFormat="1" ht="18.2" customHeight="1" x14ac:dyDescent="0.15">
      <c r="A315" s="97">
        <v>313</v>
      </c>
      <c r="B315" s="98" t="s">
        <v>158</v>
      </c>
      <c r="C315" s="98" t="s">
        <v>411</v>
      </c>
      <c r="D315" s="99">
        <v>45261</v>
      </c>
      <c r="E315" s="100" t="s">
        <v>724</v>
      </c>
      <c r="F315" s="101">
        <v>0</v>
      </c>
      <c r="G315" s="101">
        <v>0</v>
      </c>
      <c r="H315" s="102">
        <v>39407.56</v>
      </c>
      <c r="I315" s="102">
        <v>0</v>
      </c>
      <c r="J315" s="102">
        <v>0</v>
      </c>
      <c r="K315" s="102">
        <v>39407.56</v>
      </c>
      <c r="L315" s="102">
        <v>265.67</v>
      </c>
      <c r="M315" s="102">
        <v>0</v>
      </c>
      <c r="N315" s="102">
        <v>0</v>
      </c>
      <c r="O315" s="102">
        <v>0</v>
      </c>
      <c r="P315" s="102">
        <v>265.67</v>
      </c>
      <c r="Q315" s="102">
        <v>0</v>
      </c>
      <c r="R315" s="102">
        <v>0</v>
      </c>
      <c r="S315" s="102">
        <v>39141.89</v>
      </c>
      <c r="T315" s="102">
        <v>0</v>
      </c>
      <c r="U315" s="102">
        <v>331.68</v>
      </c>
      <c r="V315" s="102">
        <v>0</v>
      </c>
      <c r="W315" s="102">
        <v>0</v>
      </c>
      <c r="X315" s="102">
        <v>331.68</v>
      </c>
      <c r="Y315" s="102">
        <v>0</v>
      </c>
      <c r="Z315" s="102">
        <v>0</v>
      </c>
      <c r="AA315" s="102">
        <v>0</v>
      </c>
      <c r="AB315" s="102">
        <v>112.99</v>
      </c>
      <c r="AC315" s="102">
        <v>0</v>
      </c>
      <c r="AD315" s="102">
        <v>0</v>
      </c>
      <c r="AE315" s="102">
        <v>0</v>
      </c>
      <c r="AF315" s="102">
        <v>0</v>
      </c>
      <c r="AG315" s="102">
        <v>0</v>
      </c>
      <c r="AH315" s="102">
        <v>82.76</v>
      </c>
      <c r="AI315" s="102">
        <v>42.13</v>
      </c>
      <c r="AJ315" s="102">
        <v>0</v>
      </c>
      <c r="AK315" s="102">
        <v>0</v>
      </c>
      <c r="AL315" s="102">
        <v>0</v>
      </c>
      <c r="AM315" s="102">
        <v>0</v>
      </c>
      <c r="AN315" s="102">
        <v>0</v>
      </c>
      <c r="AO315" s="102">
        <v>0</v>
      </c>
      <c r="AP315" s="102">
        <v>0</v>
      </c>
      <c r="AQ315" s="102">
        <v>0</v>
      </c>
      <c r="AR315" s="102">
        <v>0</v>
      </c>
      <c r="AS315" s="102">
        <v>1.7621999999999999E-2</v>
      </c>
      <c r="AT315" s="102">
        <v>0</v>
      </c>
      <c r="AU315" s="102">
        <f t="shared" si="4"/>
        <v>835.21237800000006</v>
      </c>
      <c r="AV315" s="102">
        <v>0</v>
      </c>
      <c r="AW315" s="102">
        <v>0</v>
      </c>
      <c r="AX315" s="103">
        <v>98</v>
      </c>
      <c r="AY315" s="103">
        <v>360</v>
      </c>
      <c r="AZ315" s="102">
        <v>229043.17499999999</v>
      </c>
      <c r="BA315" s="102">
        <v>67500</v>
      </c>
      <c r="BB315" s="104">
        <v>90</v>
      </c>
      <c r="BC315" s="104">
        <v>52.1891866666667</v>
      </c>
      <c r="BD315" s="104">
        <v>10.1</v>
      </c>
      <c r="BE315" s="104"/>
      <c r="BF315" s="100" t="s">
        <v>412</v>
      </c>
      <c r="BG315" s="97"/>
      <c r="BH315" s="100" t="s">
        <v>160</v>
      </c>
      <c r="BI315" s="100" t="s">
        <v>720</v>
      </c>
      <c r="BJ315" s="100" t="s">
        <v>721</v>
      </c>
      <c r="BK315" s="100" t="s">
        <v>139</v>
      </c>
      <c r="BL315" s="98" t="s">
        <v>11</v>
      </c>
      <c r="BM315" s="104">
        <v>310970.18206409999</v>
      </c>
      <c r="BN315" s="98" t="s">
        <v>339</v>
      </c>
      <c r="BO315" s="104"/>
      <c r="BP315" s="105">
        <v>37243</v>
      </c>
      <c r="BQ315" s="105">
        <v>48200</v>
      </c>
      <c r="BR315" s="104">
        <v>0</v>
      </c>
      <c r="BS315" s="104">
        <v>112.99</v>
      </c>
      <c r="BT315" s="104">
        <v>0</v>
      </c>
    </row>
    <row r="316" spans="1:72" s="94" customFormat="1" ht="18.2" customHeight="1" x14ac:dyDescent="0.15">
      <c r="A316" s="106">
        <v>314</v>
      </c>
      <c r="B316" s="107" t="s">
        <v>158</v>
      </c>
      <c r="C316" s="107" t="s">
        <v>411</v>
      </c>
      <c r="D316" s="108">
        <v>45261</v>
      </c>
      <c r="E316" s="109" t="s">
        <v>309</v>
      </c>
      <c r="F316" s="110">
        <v>23</v>
      </c>
      <c r="G316" s="110">
        <v>22</v>
      </c>
      <c r="H316" s="111">
        <v>46650.75</v>
      </c>
      <c r="I316" s="111">
        <v>6419.38</v>
      </c>
      <c r="J316" s="111">
        <v>0</v>
      </c>
      <c r="K316" s="111">
        <v>53070.13</v>
      </c>
      <c r="L316" s="111">
        <v>308.27999999999997</v>
      </c>
      <c r="M316" s="111">
        <v>0</v>
      </c>
      <c r="N316" s="111">
        <v>0</v>
      </c>
      <c r="O316" s="111">
        <v>0</v>
      </c>
      <c r="P316" s="111">
        <v>0</v>
      </c>
      <c r="Q316" s="111">
        <v>0</v>
      </c>
      <c r="R316" s="111">
        <v>0</v>
      </c>
      <c r="S316" s="111">
        <v>53070.13</v>
      </c>
      <c r="T316" s="111">
        <v>9426.7900000000009</v>
      </c>
      <c r="U316" s="111">
        <v>392.62</v>
      </c>
      <c r="V316" s="111">
        <v>0</v>
      </c>
      <c r="W316" s="111">
        <v>0</v>
      </c>
      <c r="X316" s="111">
        <v>0</v>
      </c>
      <c r="Y316" s="111">
        <v>0</v>
      </c>
      <c r="Z316" s="111">
        <v>0</v>
      </c>
      <c r="AA316" s="111">
        <v>9819.41</v>
      </c>
      <c r="AB316" s="111">
        <v>0</v>
      </c>
      <c r="AC316" s="111">
        <v>0</v>
      </c>
      <c r="AD316" s="111">
        <v>0</v>
      </c>
      <c r="AE316" s="111">
        <v>0</v>
      </c>
      <c r="AF316" s="111">
        <v>0</v>
      </c>
      <c r="AG316" s="111">
        <v>0</v>
      </c>
      <c r="AH316" s="111">
        <v>0</v>
      </c>
      <c r="AI316" s="111">
        <v>0</v>
      </c>
      <c r="AJ316" s="111">
        <v>0</v>
      </c>
      <c r="AK316" s="111">
        <v>0</v>
      </c>
      <c r="AL316" s="111">
        <v>0</v>
      </c>
      <c r="AM316" s="111">
        <v>0</v>
      </c>
      <c r="AN316" s="111">
        <v>0</v>
      </c>
      <c r="AO316" s="111">
        <v>0</v>
      </c>
      <c r="AP316" s="111">
        <v>0</v>
      </c>
      <c r="AQ316" s="111">
        <v>0</v>
      </c>
      <c r="AR316" s="111">
        <v>0</v>
      </c>
      <c r="AS316" s="111">
        <v>0</v>
      </c>
      <c r="AT316" s="111">
        <v>0</v>
      </c>
      <c r="AU316" s="111">
        <f t="shared" si="4"/>
        <v>0</v>
      </c>
      <c r="AV316" s="111">
        <v>6727.66</v>
      </c>
      <c r="AW316" s="111">
        <v>9819.41</v>
      </c>
      <c r="AX316" s="112">
        <v>99</v>
      </c>
      <c r="AY316" s="112">
        <v>360</v>
      </c>
      <c r="AZ316" s="111">
        <v>271709.50400000002</v>
      </c>
      <c r="BA316" s="111">
        <v>79200</v>
      </c>
      <c r="BB316" s="113">
        <v>90</v>
      </c>
      <c r="BC316" s="113">
        <v>60.306965909090898</v>
      </c>
      <c r="BD316" s="113">
        <v>10.1</v>
      </c>
      <c r="BE316" s="113"/>
      <c r="BF316" s="109" t="s">
        <v>412</v>
      </c>
      <c r="BG316" s="106"/>
      <c r="BH316" s="109" t="s">
        <v>160</v>
      </c>
      <c r="BI316" s="109" t="s">
        <v>720</v>
      </c>
      <c r="BJ316" s="109" t="s">
        <v>721</v>
      </c>
      <c r="BK316" s="109" t="s">
        <v>416</v>
      </c>
      <c r="BL316" s="107" t="s">
        <v>11</v>
      </c>
      <c r="BM316" s="113">
        <v>421625.73110969999</v>
      </c>
      <c r="BN316" s="107" t="s">
        <v>339</v>
      </c>
      <c r="BO316" s="113"/>
      <c r="BP316" s="114">
        <v>37306</v>
      </c>
      <c r="BQ316" s="114">
        <v>48263</v>
      </c>
      <c r="BR316" s="113">
        <v>6796.65</v>
      </c>
      <c r="BS316" s="113">
        <v>105.68</v>
      </c>
      <c r="BT316" s="113">
        <v>46.06</v>
      </c>
    </row>
    <row r="317" spans="1:72" s="94" customFormat="1" ht="18.2" customHeight="1" x14ac:dyDescent="0.15">
      <c r="A317" s="97">
        <v>315</v>
      </c>
      <c r="B317" s="98" t="s">
        <v>158</v>
      </c>
      <c r="C317" s="98" t="s">
        <v>411</v>
      </c>
      <c r="D317" s="99">
        <v>45261</v>
      </c>
      <c r="E317" s="100" t="s">
        <v>310</v>
      </c>
      <c r="F317" s="101">
        <v>170</v>
      </c>
      <c r="G317" s="101">
        <v>169</v>
      </c>
      <c r="H317" s="102">
        <v>42449.62</v>
      </c>
      <c r="I317" s="102">
        <v>82181.149999999994</v>
      </c>
      <c r="J317" s="102">
        <v>0</v>
      </c>
      <c r="K317" s="102">
        <v>124630.77</v>
      </c>
      <c r="L317" s="102">
        <v>919.15</v>
      </c>
      <c r="M317" s="102">
        <v>0</v>
      </c>
      <c r="N317" s="102">
        <v>0</v>
      </c>
      <c r="O317" s="102">
        <v>0</v>
      </c>
      <c r="P317" s="102">
        <v>0</v>
      </c>
      <c r="Q317" s="102">
        <v>0</v>
      </c>
      <c r="R317" s="102">
        <v>0</v>
      </c>
      <c r="S317" s="102">
        <v>124630.77</v>
      </c>
      <c r="T317" s="102">
        <v>134460.01</v>
      </c>
      <c r="U317" s="102">
        <v>362.17</v>
      </c>
      <c r="V317" s="102">
        <v>0</v>
      </c>
      <c r="W317" s="102">
        <v>0</v>
      </c>
      <c r="X317" s="102">
        <v>0</v>
      </c>
      <c r="Y317" s="102">
        <v>0</v>
      </c>
      <c r="Z317" s="102">
        <v>0</v>
      </c>
      <c r="AA317" s="102">
        <v>134822.18</v>
      </c>
      <c r="AB317" s="102">
        <v>0</v>
      </c>
      <c r="AC317" s="102">
        <v>0</v>
      </c>
      <c r="AD317" s="102">
        <v>0</v>
      </c>
      <c r="AE317" s="102">
        <v>0</v>
      </c>
      <c r="AF317" s="102">
        <v>0</v>
      </c>
      <c r="AG317" s="102">
        <v>0</v>
      </c>
      <c r="AH317" s="102">
        <v>0</v>
      </c>
      <c r="AI317" s="102">
        <v>0</v>
      </c>
      <c r="AJ317" s="102">
        <v>0</v>
      </c>
      <c r="AK317" s="102">
        <v>0</v>
      </c>
      <c r="AL317" s="102">
        <v>0</v>
      </c>
      <c r="AM317" s="102">
        <v>0</v>
      </c>
      <c r="AN317" s="102">
        <v>0</v>
      </c>
      <c r="AO317" s="102">
        <v>0</v>
      </c>
      <c r="AP317" s="102">
        <v>0</v>
      </c>
      <c r="AQ317" s="102">
        <v>0</v>
      </c>
      <c r="AR317" s="102">
        <v>0</v>
      </c>
      <c r="AS317" s="102">
        <v>0</v>
      </c>
      <c r="AT317" s="102">
        <v>0</v>
      </c>
      <c r="AU317" s="102">
        <f t="shared" si="4"/>
        <v>0</v>
      </c>
      <c r="AV317" s="102">
        <v>83100.3</v>
      </c>
      <c r="AW317" s="102">
        <v>134822.18</v>
      </c>
      <c r="AX317" s="103">
        <v>40</v>
      </c>
      <c r="AY317" s="103">
        <v>300</v>
      </c>
      <c r="AZ317" s="102">
        <v>498771.86200000002</v>
      </c>
      <c r="BA317" s="102">
        <v>138420</v>
      </c>
      <c r="BB317" s="104">
        <v>90</v>
      </c>
      <c r="BC317" s="104">
        <v>81.034310793238006</v>
      </c>
      <c r="BD317" s="104">
        <v>10.24</v>
      </c>
      <c r="BE317" s="104"/>
      <c r="BF317" s="100" t="s">
        <v>412</v>
      </c>
      <c r="BG317" s="97"/>
      <c r="BH317" s="100" t="s">
        <v>417</v>
      </c>
      <c r="BI317" s="100" t="s">
        <v>418</v>
      </c>
      <c r="BJ317" s="100" t="s">
        <v>419</v>
      </c>
      <c r="BK317" s="100" t="s">
        <v>416</v>
      </c>
      <c r="BL317" s="98" t="s">
        <v>11</v>
      </c>
      <c r="BM317" s="104">
        <v>990152.83211129997</v>
      </c>
      <c r="BN317" s="98" t="s">
        <v>339</v>
      </c>
      <c r="BO317" s="104"/>
      <c r="BP317" s="105">
        <v>37659</v>
      </c>
      <c r="BQ317" s="105">
        <v>46790</v>
      </c>
      <c r="BR317" s="104">
        <v>81337.36</v>
      </c>
      <c r="BS317" s="104">
        <v>261</v>
      </c>
      <c r="BT317" s="104">
        <v>45.42</v>
      </c>
    </row>
    <row r="318" spans="1:72" s="94" customFormat="1" ht="18.2" customHeight="1" x14ac:dyDescent="0.15">
      <c r="A318" s="106">
        <v>316</v>
      </c>
      <c r="B318" s="107" t="s">
        <v>158</v>
      </c>
      <c r="C318" s="107" t="s">
        <v>411</v>
      </c>
      <c r="D318" s="108">
        <v>45261</v>
      </c>
      <c r="E318" s="109" t="s">
        <v>311</v>
      </c>
      <c r="F318" s="110">
        <v>112</v>
      </c>
      <c r="G318" s="110">
        <v>111</v>
      </c>
      <c r="H318" s="111">
        <v>39762.43</v>
      </c>
      <c r="I318" s="111">
        <v>18924.61</v>
      </c>
      <c r="J318" s="111">
        <v>0</v>
      </c>
      <c r="K318" s="111">
        <v>58687.040000000001</v>
      </c>
      <c r="L318" s="111">
        <v>262.7</v>
      </c>
      <c r="M318" s="111">
        <v>0</v>
      </c>
      <c r="N318" s="111">
        <v>0</v>
      </c>
      <c r="O318" s="111">
        <v>0</v>
      </c>
      <c r="P318" s="111">
        <v>0</v>
      </c>
      <c r="Q318" s="111">
        <v>0</v>
      </c>
      <c r="R318" s="111">
        <v>0</v>
      </c>
      <c r="S318" s="111">
        <v>58687.040000000001</v>
      </c>
      <c r="T318" s="111">
        <v>47406.61</v>
      </c>
      <c r="U318" s="111">
        <v>334.65</v>
      </c>
      <c r="V318" s="111">
        <v>0</v>
      </c>
      <c r="W318" s="111">
        <v>0</v>
      </c>
      <c r="X318" s="111">
        <v>0</v>
      </c>
      <c r="Y318" s="111">
        <v>0</v>
      </c>
      <c r="Z318" s="111">
        <v>0</v>
      </c>
      <c r="AA318" s="111">
        <v>47741.26</v>
      </c>
      <c r="AB318" s="111">
        <v>0</v>
      </c>
      <c r="AC318" s="111">
        <v>0</v>
      </c>
      <c r="AD318" s="111">
        <v>0</v>
      </c>
      <c r="AE318" s="111">
        <v>0</v>
      </c>
      <c r="AF318" s="111">
        <v>0</v>
      </c>
      <c r="AG318" s="111">
        <v>0</v>
      </c>
      <c r="AH318" s="111">
        <v>0</v>
      </c>
      <c r="AI318" s="111">
        <v>0</v>
      </c>
      <c r="AJ318" s="111">
        <v>0</v>
      </c>
      <c r="AK318" s="111">
        <v>0</v>
      </c>
      <c r="AL318" s="111">
        <v>0</v>
      </c>
      <c r="AM318" s="111">
        <v>0</v>
      </c>
      <c r="AN318" s="111">
        <v>0</v>
      </c>
      <c r="AO318" s="111">
        <v>0</v>
      </c>
      <c r="AP318" s="111">
        <v>0</v>
      </c>
      <c r="AQ318" s="111">
        <v>0</v>
      </c>
      <c r="AR318" s="111">
        <v>0</v>
      </c>
      <c r="AS318" s="111">
        <v>0</v>
      </c>
      <c r="AT318" s="111">
        <v>0</v>
      </c>
      <c r="AU318" s="111">
        <f t="shared" si="4"/>
        <v>0</v>
      </c>
      <c r="AV318" s="111">
        <v>19187.310000000001</v>
      </c>
      <c r="AW318" s="111">
        <v>47741.26</v>
      </c>
      <c r="AX318" s="112">
        <v>99</v>
      </c>
      <c r="AY318" s="112">
        <v>360</v>
      </c>
      <c r="AZ318" s="111">
        <v>229357.72500000001</v>
      </c>
      <c r="BA318" s="111">
        <v>67500</v>
      </c>
      <c r="BB318" s="113">
        <v>90</v>
      </c>
      <c r="BC318" s="113">
        <v>78.249386666666695</v>
      </c>
      <c r="BD318" s="113">
        <v>10.1</v>
      </c>
      <c r="BE318" s="113"/>
      <c r="BF318" s="109" t="s">
        <v>412</v>
      </c>
      <c r="BG318" s="106"/>
      <c r="BH318" s="109" t="s">
        <v>160</v>
      </c>
      <c r="BI318" s="109" t="s">
        <v>720</v>
      </c>
      <c r="BJ318" s="109" t="s">
        <v>721</v>
      </c>
      <c r="BK318" s="109" t="s">
        <v>416</v>
      </c>
      <c r="BL318" s="107" t="s">
        <v>11</v>
      </c>
      <c r="BM318" s="113">
        <v>466250.33981759998</v>
      </c>
      <c r="BN318" s="107" t="s">
        <v>339</v>
      </c>
      <c r="BO318" s="113"/>
      <c r="BP318" s="114">
        <v>37281</v>
      </c>
      <c r="BQ318" s="114">
        <v>48238</v>
      </c>
      <c r="BR318" s="113">
        <v>32660.22</v>
      </c>
      <c r="BS318" s="113">
        <v>112.97</v>
      </c>
      <c r="BT318" s="113">
        <v>70.16</v>
      </c>
    </row>
    <row r="319" spans="1:72" s="94" customFormat="1" ht="18.2" customHeight="1" x14ac:dyDescent="0.15">
      <c r="A319" s="97">
        <v>317</v>
      </c>
      <c r="B319" s="98" t="s">
        <v>158</v>
      </c>
      <c r="C319" s="98" t="s">
        <v>411</v>
      </c>
      <c r="D319" s="99">
        <v>45261</v>
      </c>
      <c r="E319" s="100" t="s">
        <v>157</v>
      </c>
      <c r="F319" s="101">
        <v>149</v>
      </c>
      <c r="G319" s="101">
        <v>148</v>
      </c>
      <c r="H319" s="102">
        <v>38912.1</v>
      </c>
      <c r="I319" s="102">
        <v>79877.02</v>
      </c>
      <c r="J319" s="102">
        <v>0</v>
      </c>
      <c r="K319" s="102">
        <v>118789.12</v>
      </c>
      <c r="L319" s="102">
        <v>949.34</v>
      </c>
      <c r="M319" s="102">
        <v>0</v>
      </c>
      <c r="N319" s="102">
        <v>0</v>
      </c>
      <c r="O319" s="102">
        <v>0</v>
      </c>
      <c r="P319" s="102">
        <v>0</v>
      </c>
      <c r="Q319" s="102">
        <v>0</v>
      </c>
      <c r="R319" s="102">
        <v>0</v>
      </c>
      <c r="S319" s="102">
        <v>118789.12</v>
      </c>
      <c r="T319" s="102">
        <v>110964.86</v>
      </c>
      <c r="U319" s="102">
        <v>331.98</v>
      </c>
      <c r="V319" s="102">
        <v>0</v>
      </c>
      <c r="W319" s="102">
        <v>0</v>
      </c>
      <c r="X319" s="102">
        <v>0</v>
      </c>
      <c r="Y319" s="102">
        <v>0</v>
      </c>
      <c r="Z319" s="102">
        <v>0</v>
      </c>
      <c r="AA319" s="102">
        <v>111296.84</v>
      </c>
      <c r="AB319" s="102">
        <v>0</v>
      </c>
      <c r="AC319" s="102">
        <v>0</v>
      </c>
      <c r="AD319" s="102">
        <v>0</v>
      </c>
      <c r="AE319" s="102">
        <v>0</v>
      </c>
      <c r="AF319" s="102">
        <v>0</v>
      </c>
      <c r="AG319" s="102">
        <v>0</v>
      </c>
      <c r="AH319" s="102">
        <v>0</v>
      </c>
      <c r="AI319" s="102">
        <v>0</v>
      </c>
      <c r="AJ319" s="102">
        <v>0</v>
      </c>
      <c r="AK319" s="102">
        <v>0</v>
      </c>
      <c r="AL319" s="102">
        <v>0</v>
      </c>
      <c r="AM319" s="102">
        <v>0</v>
      </c>
      <c r="AN319" s="102">
        <v>0</v>
      </c>
      <c r="AO319" s="102">
        <v>0</v>
      </c>
      <c r="AP319" s="102">
        <v>0</v>
      </c>
      <c r="AQ319" s="102">
        <v>0</v>
      </c>
      <c r="AR319" s="102">
        <v>0</v>
      </c>
      <c r="AS319" s="102">
        <v>0</v>
      </c>
      <c r="AT319" s="102">
        <v>0</v>
      </c>
      <c r="AU319" s="102">
        <f t="shared" si="4"/>
        <v>0</v>
      </c>
      <c r="AV319" s="102">
        <v>80826.36</v>
      </c>
      <c r="AW319" s="102">
        <v>111296.84</v>
      </c>
      <c r="AX319" s="103">
        <v>36</v>
      </c>
      <c r="AY319" s="103">
        <v>300</v>
      </c>
      <c r="AZ319" s="102">
        <v>498771.86200000002</v>
      </c>
      <c r="BA319" s="102">
        <v>138420</v>
      </c>
      <c r="BB319" s="104">
        <v>90</v>
      </c>
      <c r="BC319" s="104">
        <v>77.236098829648896</v>
      </c>
      <c r="BD319" s="104">
        <v>10.24</v>
      </c>
      <c r="BE319" s="104"/>
      <c r="BF319" s="100" t="s">
        <v>412</v>
      </c>
      <c r="BG319" s="97"/>
      <c r="BH319" s="100" t="s">
        <v>417</v>
      </c>
      <c r="BI319" s="100" t="s">
        <v>418</v>
      </c>
      <c r="BJ319" s="100" t="s">
        <v>419</v>
      </c>
      <c r="BK319" s="100" t="s">
        <v>416</v>
      </c>
      <c r="BL319" s="98" t="s">
        <v>11</v>
      </c>
      <c r="BM319" s="104">
        <v>943742.73377279995</v>
      </c>
      <c r="BN319" s="98" t="s">
        <v>339</v>
      </c>
      <c r="BO319" s="104"/>
      <c r="BP319" s="105">
        <v>37659</v>
      </c>
      <c r="BQ319" s="105">
        <v>46790</v>
      </c>
      <c r="BR319" s="104">
        <v>72218.81</v>
      </c>
      <c r="BS319" s="104">
        <v>261</v>
      </c>
      <c r="BT319" s="104">
        <v>45.42</v>
      </c>
    </row>
    <row r="320" spans="1:72" s="94" customFormat="1" ht="18.2" customHeight="1" x14ac:dyDescent="0.15">
      <c r="A320" s="106">
        <v>318</v>
      </c>
      <c r="B320" s="107" t="s">
        <v>158</v>
      </c>
      <c r="C320" s="107" t="s">
        <v>411</v>
      </c>
      <c r="D320" s="108">
        <v>45261</v>
      </c>
      <c r="E320" s="109" t="s">
        <v>312</v>
      </c>
      <c r="F320" s="110">
        <v>180</v>
      </c>
      <c r="G320" s="110">
        <v>179</v>
      </c>
      <c r="H320" s="111">
        <v>47600.9</v>
      </c>
      <c r="I320" s="111">
        <v>68718.53</v>
      </c>
      <c r="J320" s="111">
        <v>0</v>
      </c>
      <c r="K320" s="111">
        <v>116319.43</v>
      </c>
      <c r="L320" s="111">
        <v>748.86</v>
      </c>
      <c r="M320" s="111">
        <v>0</v>
      </c>
      <c r="N320" s="111">
        <v>0</v>
      </c>
      <c r="O320" s="111">
        <v>0</v>
      </c>
      <c r="P320" s="111">
        <v>0</v>
      </c>
      <c r="Q320" s="111">
        <v>0</v>
      </c>
      <c r="R320" s="111">
        <v>0</v>
      </c>
      <c r="S320" s="111">
        <v>116319.43</v>
      </c>
      <c r="T320" s="111">
        <v>138168.88</v>
      </c>
      <c r="U320" s="111">
        <v>406.14</v>
      </c>
      <c r="V320" s="111">
        <v>0</v>
      </c>
      <c r="W320" s="111">
        <v>0</v>
      </c>
      <c r="X320" s="111">
        <v>0</v>
      </c>
      <c r="Y320" s="111">
        <v>0</v>
      </c>
      <c r="Z320" s="111">
        <v>0</v>
      </c>
      <c r="AA320" s="111">
        <v>138575.01999999999</v>
      </c>
      <c r="AB320" s="111">
        <v>0</v>
      </c>
      <c r="AC320" s="111">
        <v>0</v>
      </c>
      <c r="AD320" s="111">
        <v>0</v>
      </c>
      <c r="AE320" s="111">
        <v>0</v>
      </c>
      <c r="AF320" s="111">
        <v>0</v>
      </c>
      <c r="AG320" s="111">
        <v>0</v>
      </c>
      <c r="AH320" s="111">
        <v>0</v>
      </c>
      <c r="AI320" s="111">
        <v>0</v>
      </c>
      <c r="AJ320" s="111">
        <v>0</v>
      </c>
      <c r="AK320" s="111">
        <v>0</v>
      </c>
      <c r="AL320" s="111">
        <v>0</v>
      </c>
      <c r="AM320" s="111">
        <v>0</v>
      </c>
      <c r="AN320" s="111">
        <v>0</v>
      </c>
      <c r="AO320" s="111">
        <v>0</v>
      </c>
      <c r="AP320" s="111">
        <v>0</v>
      </c>
      <c r="AQ320" s="111">
        <v>0</v>
      </c>
      <c r="AR320" s="111">
        <v>0</v>
      </c>
      <c r="AS320" s="111">
        <v>0</v>
      </c>
      <c r="AT320" s="111">
        <v>0</v>
      </c>
      <c r="AU320" s="111">
        <f t="shared" si="4"/>
        <v>0</v>
      </c>
      <c r="AV320" s="111">
        <v>69467.39</v>
      </c>
      <c r="AW320" s="111">
        <v>138575.01999999999</v>
      </c>
      <c r="AX320" s="112">
        <v>51</v>
      </c>
      <c r="AY320" s="112">
        <v>300</v>
      </c>
      <c r="AZ320" s="111">
        <v>450000.299</v>
      </c>
      <c r="BA320" s="111">
        <v>124773.64</v>
      </c>
      <c r="BB320" s="113">
        <v>90</v>
      </c>
      <c r="BC320" s="113">
        <v>83.901925919609297</v>
      </c>
      <c r="BD320" s="113">
        <v>10.24</v>
      </c>
      <c r="BE320" s="113"/>
      <c r="BF320" s="109" t="s">
        <v>412</v>
      </c>
      <c r="BG320" s="106"/>
      <c r="BH320" s="109" t="s">
        <v>413</v>
      </c>
      <c r="BI320" s="109" t="s">
        <v>414</v>
      </c>
      <c r="BJ320" s="109" t="s">
        <v>725</v>
      </c>
      <c r="BK320" s="109" t="s">
        <v>416</v>
      </c>
      <c r="BL320" s="107" t="s">
        <v>11</v>
      </c>
      <c r="BM320" s="113">
        <v>924121.81232669996</v>
      </c>
      <c r="BN320" s="107" t="s">
        <v>339</v>
      </c>
      <c r="BO320" s="113"/>
      <c r="BP320" s="114">
        <v>37673</v>
      </c>
      <c r="BQ320" s="114">
        <v>46804</v>
      </c>
      <c r="BR320" s="113">
        <v>53342.16</v>
      </c>
      <c r="BS320" s="113">
        <v>107.32</v>
      </c>
      <c r="BT320" s="113">
        <v>45.38</v>
      </c>
    </row>
    <row r="321" spans="1:72" s="94" customFormat="1" ht="18.2" customHeight="1" x14ac:dyDescent="0.15">
      <c r="A321" s="97">
        <v>319</v>
      </c>
      <c r="B321" s="98" t="s">
        <v>158</v>
      </c>
      <c r="C321" s="98" t="s">
        <v>411</v>
      </c>
      <c r="D321" s="99">
        <v>45261</v>
      </c>
      <c r="E321" s="100" t="s">
        <v>313</v>
      </c>
      <c r="F321" s="101">
        <v>19</v>
      </c>
      <c r="G321" s="101">
        <v>18</v>
      </c>
      <c r="H321" s="102">
        <v>25341.39</v>
      </c>
      <c r="I321" s="102">
        <v>6783.74</v>
      </c>
      <c r="J321" s="102">
        <v>0</v>
      </c>
      <c r="K321" s="102">
        <v>32125.13</v>
      </c>
      <c r="L321" s="102">
        <v>401.11</v>
      </c>
      <c r="M321" s="102">
        <v>0</v>
      </c>
      <c r="N321" s="102">
        <v>0</v>
      </c>
      <c r="O321" s="102">
        <v>0</v>
      </c>
      <c r="P321" s="102">
        <v>0</v>
      </c>
      <c r="Q321" s="102">
        <v>0</v>
      </c>
      <c r="R321" s="102">
        <v>0</v>
      </c>
      <c r="S321" s="102">
        <v>32125.13</v>
      </c>
      <c r="T321" s="102">
        <v>4448.6499999999996</v>
      </c>
      <c r="U321" s="102">
        <v>216.22</v>
      </c>
      <c r="V321" s="102">
        <v>0</v>
      </c>
      <c r="W321" s="102">
        <v>0</v>
      </c>
      <c r="X321" s="102">
        <v>0</v>
      </c>
      <c r="Y321" s="102">
        <v>0</v>
      </c>
      <c r="Z321" s="102">
        <v>0</v>
      </c>
      <c r="AA321" s="102">
        <v>4664.87</v>
      </c>
      <c r="AB321" s="102">
        <v>0</v>
      </c>
      <c r="AC321" s="102">
        <v>0</v>
      </c>
      <c r="AD321" s="102">
        <v>0</v>
      </c>
      <c r="AE321" s="102">
        <v>0</v>
      </c>
      <c r="AF321" s="102">
        <v>0</v>
      </c>
      <c r="AG321" s="102">
        <v>0</v>
      </c>
      <c r="AH321" s="102">
        <v>0</v>
      </c>
      <c r="AI321" s="102">
        <v>0</v>
      </c>
      <c r="AJ321" s="102">
        <v>0</v>
      </c>
      <c r="AK321" s="102">
        <v>0</v>
      </c>
      <c r="AL321" s="102">
        <v>0</v>
      </c>
      <c r="AM321" s="102">
        <v>0</v>
      </c>
      <c r="AN321" s="102">
        <v>0</v>
      </c>
      <c r="AO321" s="102">
        <v>0</v>
      </c>
      <c r="AP321" s="102">
        <v>0</v>
      </c>
      <c r="AQ321" s="102">
        <v>0</v>
      </c>
      <c r="AR321" s="102">
        <v>0</v>
      </c>
      <c r="AS321" s="102">
        <v>0</v>
      </c>
      <c r="AT321" s="102">
        <v>0</v>
      </c>
      <c r="AU321" s="102">
        <f t="shared" si="4"/>
        <v>0</v>
      </c>
      <c r="AV321" s="102">
        <v>7184.85</v>
      </c>
      <c r="AW321" s="102">
        <v>4664.87</v>
      </c>
      <c r="AX321" s="103">
        <v>51</v>
      </c>
      <c r="AY321" s="103">
        <v>300</v>
      </c>
      <c r="AZ321" s="102">
        <v>240493.77299999999</v>
      </c>
      <c r="BA321" s="102">
        <v>66690</v>
      </c>
      <c r="BB321" s="104">
        <v>90</v>
      </c>
      <c r="BC321" s="104">
        <v>43.353751686909597</v>
      </c>
      <c r="BD321" s="104">
        <v>10.24</v>
      </c>
      <c r="BE321" s="104"/>
      <c r="BF321" s="100" t="s">
        <v>412</v>
      </c>
      <c r="BG321" s="97"/>
      <c r="BH321" s="100" t="s">
        <v>570</v>
      </c>
      <c r="BI321" s="100" t="s">
        <v>606</v>
      </c>
      <c r="BJ321" s="100" t="s">
        <v>571</v>
      </c>
      <c r="BK321" s="100" t="s">
        <v>416</v>
      </c>
      <c r="BL321" s="98" t="s">
        <v>11</v>
      </c>
      <c r="BM321" s="104">
        <v>255224.19905970001</v>
      </c>
      <c r="BN321" s="98" t="s">
        <v>339</v>
      </c>
      <c r="BO321" s="104"/>
      <c r="BP321" s="105">
        <v>37669</v>
      </c>
      <c r="BQ321" s="105">
        <v>46800</v>
      </c>
      <c r="BR321" s="104">
        <v>3694.8</v>
      </c>
      <c r="BS321" s="104">
        <v>57.36</v>
      </c>
      <c r="BT321" s="104">
        <v>45.38</v>
      </c>
    </row>
    <row r="322" spans="1:72" s="94" customFormat="1" ht="18.2" customHeight="1" x14ac:dyDescent="0.15">
      <c r="A322" s="106">
        <v>320</v>
      </c>
      <c r="B322" s="107" t="s">
        <v>158</v>
      </c>
      <c r="C322" s="107" t="s">
        <v>411</v>
      </c>
      <c r="D322" s="108">
        <v>45261</v>
      </c>
      <c r="E322" s="109" t="s">
        <v>726</v>
      </c>
      <c r="F322" s="110">
        <v>0</v>
      </c>
      <c r="G322" s="110">
        <v>0</v>
      </c>
      <c r="H322" s="111">
        <v>37212.559999999998</v>
      </c>
      <c r="I322" s="111">
        <v>0</v>
      </c>
      <c r="J322" s="111">
        <v>0</v>
      </c>
      <c r="K322" s="111">
        <v>37212.559999999998</v>
      </c>
      <c r="L322" s="111">
        <v>248.09</v>
      </c>
      <c r="M322" s="111">
        <v>0</v>
      </c>
      <c r="N322" s="111">
        <v>0</v>
      </c>
      <c r="O322" s="111">
        <v>0</v>
      </c>
      <c r="P322" s="111">
        <v>248.09</v>
      </c>
      <c r="Q322" s="111">
        <v>0</v>
      </c>
      <c r="R322" s="111">
        <v>0</v>
      </c>
      <c r="S322" s="111">
        <v>36964.47</v>
      </c>
      <c r="T322" s="111">
        <v>0</v>
      </c>
      <c r="U322" s="111">
        <v>297.7</v>
      </c>
      <c r="V322" s="111">
        <v>0</v>
      </c>
      <c r="W322" s="111">
        <v>0</v>
      </c>
      <c r="X322" s="111">
        <v>297.7</v>
      </c>
      <c r="Y322" s="111">
        <v>0</v>
      </c>
      <c r="Z322" s="111">
        <v>0</v>
      </c>
      <c r="AA322" s="111">
        <v>0</v>
      </c>
      <c r="AB322" s="111">
        <v>84.9</v>
      </c>
      <c r="AC322" s="111">
        <v>0</v>
      </c>
      <c r="AD322" s="111">
        <v>0</v>
      </c>
      <c r="AE322" s="111">
        <v>0</v>
      </c>
      <c r="AF322" s="111">
        <v>0</v>
      </c>
      <c r="AG322" s="111">
        <v>0</v>
      </c>
      <c r="AH322" s="111">
        <v>73.790000000000006</v>
      </c>
      <c r="AI322" s="111">
        <v>40.35</v>
      </c>
      <c r="AJ322" s="111">
        <v>0</v>
      </c>
      <c r="AK322" s="111">
        <v>0</v>
      </c>
      <c r="AL322" s="111">
        <v>0</v>
      </c>
      <c r="AM322" s="111">
        <v>0</v>
      </c>
      <c r="AN322" s="111">
        <v>0</v>
      </c>
      <c r="AO322" s="111">
        <v>0</v>
      </c>
      <c r="AP322" s="111">
        <v>0</v>
      </c>
      <c r="AQ322" s="111">
        <v>0.115</v>
      </c>
      <c r="AR322" s="111">
        <v>0</v>
      </c>
      <c r="AS322" s="111">
        <v>0</v>
      </c>
      <c r="AT322" s="111">
        <v>0</v>
      </c>
      <c r="AU322" s="111">
        <f t="shared" si="4"/>
        <v>744.94500000000005</v>
      </c>
      <c r="AV322" s="111">
        <v>0</v>
      </c>
      <c r="AW322" s="111">
        <v>0</v>
      </c>
      <c r="AX322" s="112">
        <v>101</v>
      </c>
      <c r="AY322" s="112">
        <v>360</v>
      </c>
      <c r="AZ322" s="111">
        <v>221566.41649999999</v>
      </c>
      <c r="BA322" s="111">
        <v>64350</v>
      </c>
      <c r="BB322" s="113">
        <v>90</v>
      </c>
      <c r="BC322" s="113">
        <v>51.6985594405594</v>
      </c>
      <c r="BD322" s="113">
        <v>9.6</v>
      </c>
      <c r="BE322" s="113"/>
      <c r="BF322" s="109" t="s">
        <v>412</v>
      </c>
      <c r="BG322" s="106"/>
      <c r="BH322" s="109" t="s">
        <v>499</v>
      </c>
      <c r="BI322" s="109" t="s">
        <v>500</v>
      </c>
      <c r="BJ322" s="109" t="s">
        <v>727</v>
      </c>
      <c r="BK322" s="109" t="s">
        <v>139</v>
      </c>
      <c r="BL322" s="107" t="s">
        <v>11</v>
      </c>
      <c r="BM322" s="113">
        <v>293671.25516429998</v>
      </c>
      <c r="BN322" s="107" t="s">
        <v>339</v>
      </c>
      <c r="BO322" s="113"/>
      <c r="BP322" s="114">
        <v>37362</v>
      </c>
      <c r="BQ322" s="114">
        <v>48320</v>
      </c>
      <c r="BR322" s="113">
        <v>0</v>
      </c>
      <c r="BS322" s="113">
        <v>84.9</v>
      </c>
      <c r="BT322" s="113">
        <v>0</v>
      </c>
    </row>
    <row r="323" spans="1:72" s="94" customFormat="1" ht="18.2" customHeight="1" x14ac:dyDescent="0.15">
      <c r="A323" s="97">
        <v>321</v>
      </c>
      <c r="B323" s="98" t="s">
        <v>158</v>
      </c>
      <c r="C323" s="98" t="s">
        <v>411</v>
      </c>
      <c r="D323" s="99">
        <v>45261</v>
      </c>
      <c r="E323" s="100" t="s">
        <v>314</v>
      </c>
      <c r="F323" s="101">
        <v>138</v>
      </c>
      <c r="G323" s="101">
        <v>137</v>
      </c>
      <c r="H323" s="102">
        <v>49723.360000000001</v>
      </c>
      <c r="I323" s="102">
        <v>29992.91</v>
      </c>
      <c r="J323" s="102">
        <v>0</v>
      </c>
      <c r="K323" s="102">
        <v>79716.27</v>
      </c>
      <c r="L323" s="102">
        <v>370.04</v>
      </c>
      <c r="M323" s="102">
        <v>0</v>
      </c>
      <c r="N323" s="102">
        <v>0</v>
      </c>
      <c r="O323" s="102">
        <v>0</v>
      </c>
      <c r="P323" s="102">
        <v>0</v>
      </c>
      <c r="Q323" s="102">
        <v>0</v>
      </c>
      <c r="R323" s="102">
        <v>0</v>
      </c>
      <c r="S323" s="102">
        <v>79716.27</v>
      </c>
      <c r="T323" s="102">
        <v>79394.179999999993</v>
      </c>
      <c r="U323" s="102">
        <v>422.62</v>
      </c>
      <c r="V323" s="102">
        <v>0</v>
      </c>
      <c r="W323" s="102">
        <v>0</v>
      </c>
      <c r="X323" s="102">
        <v>0</v>
      </c>
      <c r="Y323" s="102">
        <v>0</v>
      </c>
      <c r="Z323" s="102">
        <v>0</v>
      </c>
      <c r="AA323" s="102">
        <v>79816.800000000003</v>
      </c>
      <c r="AB323" s="102">
        <v>0</v>
      </c>
      <c r="AC323" s="102">
        <v>0</v>
      </c>
      <c r="AD323" s="102">
        <v>0</v>
      </c>
      <c r="AE323" s="102">
        <v>0</v>
      </c>
      <c r="AF323" s="102">
        <v>0</v>
      </c>
      <c r="AG323" s="102">
        <v>0</v>
      </c>
      <c r="AH323" s="102">
        <v>0</v>
      </c>
      <c r="AI323" s="102">
        <v>0</v>
      </c>
      <c r="AJ323" s="102">
        <v>0</v>
      </c>
      <c r="AK323" s="102">
        <v>0</v>
      </c>
      <c r="AL323" s="102">
        <v>0</v>
      </c>
      <c r="AM323" s="102">
        <v>0</v>
      </c>
      <c r="AN323" s="102">
        <v>0</v>
      </c>
      <c r="AO323" s="102">
        <v>0</v>
      </c>
      <c r="AP323" s="102">
        <v>0</v>
      </c>
      <c r="AQ323" s="102">
        <v>0</v>
      </c>
      <c r="AR323" s="102">
        <v>0</v>
      </c>
      <c r="AS323" s="102">
        <v>0</v>
      </c>
      <c r="AT323" s="102">
        <v>0</v>
      </c>
      <c r="AU323" s="102">
        <f t="shared" ref="AU323:AU366" si="5">SUM(AB323:AR323,W323:Y323,O323:R323)-J323-AS323-AT323</f>
        <v>0</v>
      </c>
      <c r="AV323" s="102">
        <v>30362.95</v>
      </c>
      <c r="AW323" s="102">
        <v>79816.800000000003</v>
      </c>
      <c r="AX323" s="103">
        <v>90</v>
      </c>
      <c r="AY323" s="103">
        <v>360</v>
      </c>
      <c r="AZ323" s="102">
        <v>311416.47899999999</v>
      </c>
      <c r="BA323" s="102">
        <v>88825</v>
      </c>
      <c r="BB323" s="104">
        <v>85</v>
      </c>
      <c r="BC323" s="104">
        <v>76.283511961722496</v>
      </c>
      <c r="BD323" s="104">
        <v>10.199999999999999</v>
      </c>
      <c r="BE323" s="104"/>
      <c r="BF323" s="100" t="s">
        <v>412</v>
      </c>
      <c r="BG323" s="97"/>
      <c r="BH323" s="100" t="s">
        <v>450</v>
      </c>
      <c r="BI323" s="100" t="s">
        <v>335</v>
      </c>
      <c r="BJ323" s="100" t="s">
        <v>625</v>
      </c>
      <c r="BK323" s="100" t="s">
        <v>416</v>
      </c>
      <c r="BL323" s="98" t="s">
        <v>11</v>
      </c>
      <c r="BM323" s="104">
        <v>633321.05310629995</v>
      </c>
      <c r="BN323" s="98" t="s">
        <v>339</v>
      </c>
      <c r="BO323" s="104"/>
      <c r="BP323" s="105">
        <v>37040</v>
      </c>
      <c r="BQ323" s="105">
        <v>47997</v>
      </c>
      <c r="BR323" s="104">
        <v>43463.43</v>
      </c>
      <c r="BS323" s="104">
        <v>124.85</v>
      </c>
      <c r="BT323" s="104">
        <v>45.69</v>
      </c>
    </row>
    <row r="324" spans="1:72" s="94" customFormat="1" ht="18.2" customHeight="1" x14ac:dyDescent="0.15">
      <c r="A324" s="106">
        <v>322</v>
      </c>
      <c r="B324" s="107" t="s">
        <v>158</v>
      </c>
      <c r="C324" s="107" t="s">
        <v>411</v>
      </c>
      <c r="D324" s="108">
        <v>45261</v>
      </c>
      <c r="E324" s="109" t="s">
        <v>315</v>
      </c>
      <c r="F324" s="107" t="s">
        <v>498</v>
      </c>
      <c r="G324" s="110">
        <v>158</v>
      </c>
      <c r="H324" s="111">
        <v>50091.62</v>
      </c>
      <c r="I324" s="111">
        <v>31925.040000000001</v>
      </c>
      <c r="J324" s="111">
        <v>14283.4</v>
      </c>
      <c r="K324" s="111">
        <v>82016.66</v>
      </c>
      <c r="L324" s="111">
        <v>366.91</v>
      </c>
      <c r="M324" s="111">
        <v>0</v>
      </c>
      <c r="N324" s="111">
        <v>0</v>
      </c>
      <c r="O324" s="111">
        <v>31925.040000000001</v>
      </c>
      <c r="P324" s="111">
        <v>366.91</v>
      </c>
      <c r="Q324" s="111">
        <v>49724.71</v>
      </c>
      <c r="R324" s="111">
        <v>0</v>
      </c>
      <c r="S324" s="111">
        <v>0</v>
      </c>
      <c r="T324" s="111">
        <v>94107.91</v>
      </c>
      <c r="U324" s="111">
        <v>425.75</v>
      </c>
      <c r="V324" s="111">
        <v>0</v>
      </c>
      <c r="W324" s="111">
        <v>94107.91</v>
      </c>
      <c r="X324" s="111">
        <v>425.75</v>
      </c>
      <c r="Y324" s="111">
        <v>0</v>
      </c>
      <c r="Z324" s="111">
        <v>0</v>
      </c>
      <c r="AA324" s="111">
        <v>0</v>
      </c>
      <c r="AB324" s="111">
        <v>124.83</v>
      </c>
      <c r="AC324" s="111">
        <v>0</v>
      </c>
      <c r="AD324" s="111">
        <v>0</v>
      </c>
      <c r="AE324" s="111">
        <v>0</v>
      </c>
      <c r="AF324" s="111">
        <v>45.65</v>
      </c>
      <c r="AG324" s="111">
        <v>0</v>
      </c>
      <c r="AH324" s="111">
        <v>106.99</v>
      </c>
      <c r="AI324" s="111">
        <v>55.52</v>
      </c>
      <c r="AJ324" s="111">
        <v>19778.87</v>
      </c>
      <c r="AK324" s="111">
        <v>0</v>
      </c>
      <c r="AL324" s="111">
        <v>0</v>
      </c>
      <c r="AM324" s="111">
        <v>3978.56</v>
      </c>
      <c r="AN324" s="111">
        <v>0</v>
      </c>
      <c r="AO324" s="111">
        <v>17011.41</v>
      </c>
      <c r="AP324" s="111">
        <v>8667.16</v>
      </c>
      <c r="AQ324" s="111">
        <v>0</v>
      </c>
      <c r="AR324" s="111">
        <v>0</v>
      </c>
      <c r="AS324" s="111">
        <v>64387.348027</v>
      </c>
      <c r="AT324" s="111">
        <v>144302.65000000002</v>
      </c>
      <c r="AU324" s="111">
        <f t="shared" si="5"/>
        <v>3345.9119730000093</v>
      </c>
      <c r="AV324" s="111">
        <v>0</v>
      </c>
      <c r="AW324" s="111">
        <v>0</v>
      </c>
      <c r="AX324" s="112">
        <v>92</v>
      </c>
      <c r="AY324" s="112">
        <v>360</v>
      </c>
      <c r="AZ324" s="111">
        <v>311701.86849999998</v>
      </c>
      <c r="BA324" s="111">
        <v>88825</v>
      </c>
      <c r="BB324" s="113">
        <v>85</v>
      </c>
      <c r="BC324" s="113">
        <v>0</v>
      </c>
      <c r="BD324" s="113">
        <v>10.199999999999999</v>
      </c>
      <c r="BE324" s="113"/>
      <c r="BF324" s="109" t="s">
        <v>412</v>
      </c>
      <c r="BG324" s="106"/>
      <c r="BH324" s="109" t="s">
        <v>450</v>
      </c>
      <c r="BI324" s="109" t="s">
        <v>335</v>
      </c>
      <c r="BJ324" s="109" t="s">
        <v>625</v>
      </c>
      <c r="BK324" s="109" t="s">
        <v>139</v>
      </c>
      <c r="BL324" s="107" t="s">
        <v>11</v>
      </c>
      <c r="BM324" s="113">
        <v>0</v>
      </c>
      <c r="BN324" s="107" t="s">
        <v>339</v>
      </c>
      <c r="BO324" s="113"/>
      <c r="BP324" s="114">
        <v>37057</v>
      </c>
      <c r="BQ324" s="114">
        <v>48014</v>
      </c>
      <c r="BR324" s="113">
        <v>0</v>
      </c>
      <c r="BS324" s="113">
        <v>0</v>
      </c>
      <c r="BT324" s="113">
        <v>0</v>
      </c>
    </row>
    <row r="325" spans="1:72" s="94" customFormat="1" ht="18.2" customHeight="1" x14ac:dyDescent="0.15">
      <c r="A325" s="97">
        <v>323</v>
      </c>
      <c r="B325" s="98" t="s">
        <v>158</v>
      </c>
      <c r="C325" s="98" t="s">
        <v>411</v>
      </c>
      <c r="D325" s="99">
        <v>45261</v>
      </c>
      <c r="E325" s="100" t="s">
        <v>728</v>
      </c>
      <c r="F325" s="101">
        <v>1</v>
      </c>
      <c r="G325" s="101">
        <v>0</v>
      </c>
      <c r="H325" s="102">
        <v>48231.89</v>
      </c>
      <c r="I325" s="102">
        <v>425.7</v>
      </c>
      <c r="J325" s="102">
        <v>0</v>
      </c>
      <c r="K325" s="102">
        <v>48657.59</v>
      </c>
      <c r="L325" s="102">
        <v>429.32</v>
      </c>
      <c r="M325" s="102">
        <v>0</v>
      </c>
      <c r="N325" s="102">
        <v>0</v>
      </c>
      <c r="O325" s="102">
        <v>0</v>
      </c>
      <c r="P325" s="102">
        <v>0</v>
      </c>
      <c r="Q325" s="102">
        <v>0</v>
      </c>
      <c r="R325" s="102">
        <v>0</v>
      </c>
      <c r="S325" s="102">
        <v>48657.59</v>
      </c>
      <c r="T325" s="102">
        <v>413.59</v>
      </c>
      <c r="U325" s="102">
        <v>409.97</v>
      </c>
      <c r="V325" s="102">
        <v>0</v>
      </c>
      <c r="W325" s="102">
        <v>0</v>
      </c>
      <c r="X325" s="102">
        <v>0</v>
      </c>
      <c r="Y325" s="102">
        <v>0</v>
      </c>
      <c r="Z325" s="102">
        <v>0</v>
      </c>
      <c r="AA325" s="102">
        <v>823.56</v>
      </c>
      <c r="AB325" s="102">
        <v>0</v>
      </c>
      <c r="AC325" s="102">
        <v>0</v>
      </c>
      <c r="AD325" s="102">
        <v>0</v>
      </c>
      <c r="AE325" s="102">
        <v>0</v>
      </c>
      <c r="AF325" s="102">
        <v>0</v>
      </c>
      <c r="AG325" s="102">
        <v>0</v>
      </c>
      <c r="AH325" s="102">
        <v>0</v>
      </c>
      <c r="AI325" s="102">
        <v>0</v>
      </c>
      <c r="AJ325" s="102">
        <v>0</v>
      </c>
      <c r="AK325" s="102">
        <v>0</v>
      </c>
      <c r="AL325" s="102">
        <v>0</v>
      </c>
      <c r="AM325" s="102">
        <v>0</v>
      </c>
      <c r="AN325" s="102">
        <v>0</v>
      </c>
      <c r="AO325" s="102">
        <v>0</v>
      </c>
      <c r="AP325" s="102">
        <v>0</v>
      </c>
      <c r="AQ325" s="102">
        <v>0</v>
      </c>
      <c r="AR325" s="102">
        <v>0</v>
      </c>
      <c r="AS325" s="102">
        <v>0</v>
      </c>
      <c r="AT325" s="102">
        <v>0</v>
      </c>
      <c r="AU325" s="102">
        <f t="shared" si="5"/>
        <v>0</v>
      </c>
      <c r="AV325" s="102">
        <v>855.02</v>
      </c>
      <c r="AW325" s="102">
        <v>823.56</v>
      </c>
      <c r="AX325" s="103">
        <v>103</v>
      </c>
      <c r="AY325" s="103">
        <v>360</v>
      </c>
      <c r="AZ325" s="102">
        <v>326729.07299999997</v>
      </c>
      <c r="BA325" s="102">
        <v>94050</v>
      </c>
      <c r="BB325" s="104">
        <v>90</v>
      </c>
      <c r="BC325" s="104">
        <v>46.562287081339697</v>
      </c>
      <c r="BD325" s="104">
        <v>10.199999999999999</v>
      </c>
      <c r="BE325" s="104"/>
      <c r="BF325" s="100" t="s">
        <v>412</v>
      </c>
      <c r="BG325" s="97"/>
      <c r="BH325" s="100" t="s">
        <v>162</v>
      </c>
      <c r="BI325" s="100" t="s">
        <v>671</v>
      </c>
      <c r="BJ325" s="100" t="s">
        <v>680</v>
      </c>
      <c r="BK325" s="100" t="s">
        <v>434</v>
      </c>
      <c r="BL325" s="98" t="s">
        <v>11</v>
      </c>
      <c r="BM325" s="104">
        <v>386569.4686971</v>
      </c>
      <c r="BN325" s="98" t="s">
        <v>339</v>
      </c>
      <c r="BO325" s="104"/>
      <c r="BP325" s="105">
        <v>37434</v>
      </c>
      <c r="BQ325" s="105">
        <v>48392</v>
      </c>
      <c r="BR325" s="104">
        <v>639.98</v>
      </c>
      <c r="BS325" s="104">
        <v>124.59</v>
      </c>
      <c r="BT325" s="104">
        <v>45.49</v>
      </c>
    </row>
    <row r="326" spans="1:72" s="94" customFormat="1" ht="18.2" customHeight="1" x14ac:dyDescent="0.15">
      <c r="A326" s="106">
        <v>324</v>
      </c>
      <c r="B326" s="107" t="s">
        <v>158</v>
      </c>
      <c r="C326" s="107" t="s">
        <v>411</v>
      </c>
      <c r="D326" s="108">
        <v>45261</v>
      </c>
      <c r="E326" s="109" t="s">
        <v>729</v>
      </c>
      <c r="F326" s="110">
        <v>0</v>
      </c>
      <c r="G326" s="110">
        <v>0</v>
      </c>
      <c r="H326" s="111">
        <v>56769.02</v>
      </c>
      <c r="I326" s="111">
        <v>0</v>
      </c>
      <c r="J326" s="111">
        <v>0</v>
      </c>
      <c r="K326" s="111">
        <v>56769.02</v>
      </c>
      <c r="L326" s="111">
        <v>356.8</v>
      </c>
      <c r="M326" s="111">
        <v>0</v>
      </c>
      <c r="N326" s="111">
        <v>0</v>
      </c>
      <c r="O326" s="111">
        <v>0</v>
      </c>
      <c r="P326" s="111">
        <v>356.8</v>
      </c>
      <c r="Q326" s="111">
        <v>5.4</v>
      </c>
      <c r="R326" s="111">
        <v>0</v>
      </c>
      <c r="S326" s="111">
        <v>56406.82</v>
      </c>
      <c r="T326" s="111">
        <v>0</v>
      </c>
      <c r="U326" s="111">
        <v>482.49</v>
      </c>
      <c r="V326" s="111">
        <v>0</v>
      </c>
      <c r="W326" s="111">
        <v>0</v>
      </c>
      <c r="X326" s="111">
        <v>482.49</v>
      </c>
      <c r="Y326" s="111">
        <v>0</v>
      </c>
      <c r="Z326" s="111">
        <v>0</v>
      </c>
      <c r="AA326" s="111">
        <v>0</v>
      </c>
      <c r="AB326" s="111">
        <v>124.59</v>
      </c>
      <c r="AC326" s="111">
        <v>0</v>
      </c>
      <c r="AD326" s="111">
        <v>0</v>
      </c>
      <c r="AE326" s="111">
        <v>0</v>
      </c>
      <c r="AF326" s="111">
        <v>0</v>
      </c>
      <c r="AG326" s="111">
        <v>0</v>
      </c>
      <c r="AH326" s="111">
        <v>112.12</v>
      </c>
      <c r="AI326" s="111">
        <v>55.68</v>
      </c>
      <c r="AJ326" s="111">
        <v>0</v>
      </c>
      <c r="AK326" s="111">
        <v>0</v>
      </c>
      <c r="AL326" s="111">
        <v>0</v>
      </c>
      <c r="AM326" s="111">
        <v>0</v>
      </c>
      <c r="AN326" s="111">
        <v>0</v>
      </c>
      <c r="AO326" s="111">
        <v>0</v>
      </c>
      <c r="AP326" s="111">
        <v>0</v>
      </c>
      <c r="AQ326" s="111">
        <v>0</v>
      </c>
      <c r="AR326" s="111">
        <v>0</v>
      </c>
      <c r="AS326" s="111">
        <v>6.2940000000000001E-3</v>
      </c>
      <c r="AT326" s="111">
        <v>0</v>
      </c>
      <c r="AU326" s="111">
        <f t="shared" si="5"/>
        <v>1137.0737060000001</v>
      </c>
      <c r="AV326" s="111">
        <v>0</v>
      </c>
      <c r="AW326" s="111">
        <v>0</v>
      </c>
      <c r="AX326" s="112">
        <v>103</v>
      </c>
      <c r="AY326" s="112">
        <v>360</v>
      </c>
      <c r="AZ326" s="111">
        <v>326729.07299999997</v>
      </c>
      <c r="BA326" s="111">
        <v>94050</v>
      </c>
      <c r="BB326" s="113">
        <v>90</v>
      </c>
      <c r="BC326" s="113">
        <v>53.977818181818201</v>
      </c>
      <c r="BD326" s="113">
        <v>10.199999999999999</v>
      </c>
      <c r="BE326" s="113"/>
      <c r="BF326" s="109" t="s">
        <v>412</v>
      </c>
      <c r="BG326" s="106"/>
      <c r="BH326" s="109" t="s">
        <v>162</v>
      </c>
      <c r="BI326" s="109" t="s">
        <v>671</v>
      </c>
      <c r="BJ326" s="109" t="s">
        <v>680</v>
      </c>
      <c r="BK326" s="109" t="s">
        <v>139</v>
      </c>
      <c r="BL326" s="107" t="s">
        <v>11</v>
      </c>
      <c r="BM326" s="113">
        <v>448134.69878580002</v>
      </c>
      <c r="BN326" s="107" t="s">
        <v>339</v>
      </c>
      <c r="BO326" s="113"/>
      <c r="BP326" s="114">
        <v>37434</v>
      </c>
      <c r="BQ326" s="114">
        <v>48392</v>
      </c>
      <c r="BR326" s="113">
        <v>0</v>
      </c>
      <c r="BS326" s="113">
        <v>124.59</v>
      </c>
      <c r="BT326" s="113">
        <v>0</v>
      </c>
    </row>
    <row r="327" spans="1:72" s="94" customFormat="1" ht="18.2" customHeight="1" x14ac:dyDescent="0.15">
      <c r="A327" s="97">
        <v>325</v>
      </c>
      <c r="B327" s="98" t="s">
        <v>158</v>
      </c>
      <c r="C327" s="98" t="s">
        <v>411</v>
      </c>
      <c r="D327" s="99">
        <v>45261</v>
      </c>
      <c r="E327" s="100" t="s">
        <v>730</v>
      </c>
      <c r="F327" s="101">
        <v>0</v>
      </c>
      <c r="G327" s="101">
        <v>0</v>
      </c>
      <c r="H327" s="102">
        <v>28330.07</v>
      </c>
      <c r="I327" s="102">
        <v>0</v>
      </c>
      <c r="J327" s="102">
        <v>0</v>
      </c>
      <c r="K327" s="102">
        <v>28330.07</v>
      </c>
      <c r="L327" s="102">
        <v>445.56</v>
      </c>
      <c r="M327" s="102">
        <v>0</v>
      </c>
      <c r="N327" s="102">
        <v>0</v>
      </c>
      <c r="O327" s="102">
        <v>0</v>
      </c>
      <c r="P327" s="102">
        <v>445.56</v>
      </c>
      <c r="Q327" s="102">
        <v>0</v>
      </c>
      <c r="R327" s="102">
        <v>0</v>
      </c>
      <c r="S327" s="102">
        <v>27884.51</v>
      </c>
      <c r="T327" s="102">
        <v>0</v>
      </c>
      <c r="U327" s="102">
        <v>241.75</v>
      </c>
      <c r="V327" s="102">
        <v>0</v>
      </c>
      <c r="W327" s="102">
        <v>0</v>
      </c>
      <c r="X327" s="102">
        <v>241.75</v>
      </c>
      <c r="Y327" s="102">
        <v>0</v>
      </c>
      <c r="Z327" s="102">
        <v>0</v>
      </c>
      <c r="AA327" s="102">
        <v>0</v>
      </c>
      <c r="AB327" s="102">
        <v>63.87</v>
      </c>
      <c r="AC327" s="102">
        <v>0</v>
      </c>
      <c r="AD327" s="102">
        <v>0</v>
      </c>
      <c r="AE327" s="102">
        <v>0</v>
      </c>
      <c r="AF327" s="102">
        <v>0</v>
      </c>
      <c r="AG327" s="102">
        <v>0</v>
      </c>
      <c r="AH327" s="102">
        <v>40.65</v>
      </c>
      <c r="AI327" s="102">
        <v>62.07</v>
      </c>
      <c r="AJ327" s="102">
        <v>0</v>
      </c>
      <c r="AK327" s="102">
        <v>0</v>
      </c>
      <c r="AL327" s="102">
        <v>0</v>
      </c>
      <c r="AM327" s="102">
        <v>0</v>
      </c>
      <c r="AN327" s="102">
        <v>0</v>
      </c>
      <c r="AO327" s="102">
        <v>0</v>
      </c>
      <c r="AP327" s="102">
        <v>0</v>
      </c>
      <c r="AQ327" s="102">
        <v>0</v>
      </c>
      <c r="AR327" s="102">
        <v>0</v>
      </c>
      <c r="AS327" s="102">
        <v>1.5103999999999999E-2</v>
      </c>
      <c r="AT327" s="102">
        <v>0</v>
      </c>
      <c r="AU327" s="102">
        <f t="shared" si="5"/>
        <v>853.88489600000014</v>
      </c>
      <c r="AV327" s="102">
        <v>0</v>
      </c>
      <c r="AW327" s="102">
        <v>0</v>
      </c>
      <c r="AX327" s="103">
        <v>52</v>
      </c>
      <c r="AY327" s="103">
        <v>300</v>
      </c>
      <c r="AZ327" s="102">
        <v>267813.97499999998</v>
      </c>
      <c r="BA327" s="102">
        <v>74250</v>
      </c>
      <c r="BB327" s="104">
        <v>90</v>
      </c>
      <c r="BC327" s="104">
        <v>33.799406060606103</v>
      </c>
      <c r="BD327" s="104">
        <v>10.24</v>
      </c>
      <c r="BE327" s="104"/>
      <c r="BF327" s="100" t="s">
        <v>412</v>
      </c>
      <c r="BG327" s="97"/>
      <c r="BH327" s="100" t="s">
        <v>160</v>
      </c>
      <c r="BI327" s="100" t="s">
        <v>645</v>
      </c>
      <c r="BJ327" s="100" t="s">
        <v>646</v>
      </c>
      <c r="BK327" s="100" t="s">
        <v>139</v>
      </c>
      <c r="BL327" s="98" t="s">
        <v>11</v>
      </c>
      <c r="BM327" s="104">
        <v>221533.7877519</v>
      </c>
      <c r="BN327" s="98" t="s">
        <v>339</v>
      </c>
      <c r="BO327" s="104"/>
      <c r="BP327" s="105">
        <v>37677</v>
      </c>
      <c r="BQ327" s="105">
        <v>46808</v>
      </c>
      <c r="BR327" s="104">
        <v>0</v>
      </c>
      <c r="BS327" s="104">
        <v>63.87</v>
      </c>
      <c r="BT327" s="104">
        <v>0</v>
      </c>
    </row>
    <row r="328" spans="1:72" s="94" customFormat="1" ht="18.2" customHeight="1" x14ac:dyDescent="0.15">
      <c r="A328" s="106">
        <v>326</v>
      </c>
      <c r="B328" s="107" t="s">
        <v>158</v>
      </c>
      <c r="C328" s="107" t="s">
        <v>411</v>
      </c>
      <c r="D328" s="108">
        <v>45261</v>
      </c>
      <c r="E328" s="109" t="s">
        <v>731</v>
      </c>
      <c r="F328" s="110">
        <v>0</v>
      </c>
      <c r="G328" s="110">
        <v>0</v>
      </c>
      <c r="H328" s="111">
        <v>54014.41</v>
      </c>
      <c r="I328" s="111">
        <v>0</v>
      </c>
      <c r="J328" s="111">
        <v>0</v>
      </c>
      <c r="K328" s="111">
        <v>54014.41</v>
      </c>
      <c r="L328" s="111">
        <v>380.17</v>
      </c>
      <c r="M328" s="111">
        <v>0</v>
      </c>
      <c r="N328" s="111">
        <v>0</v>
      </c>
      <c r="O328" s="111">
        <v>0</v>
      </c>
      <c r="P328" s="111">
        <v>380.17</v>
      </c>
      <c r="Q328" s="111">
        <v>0</v>
      </c>
      <c r="R328" s="111">
        <v>0</v>
      </c>
      <c r="S328" s="111">
        <v>53634.239999999998</v>
      </c>
      <c r="T328" s="111">
        <v>0</v>
      </c>
      <c r="U328" s="111">
        <v>459.12</v>
      </c>
      <c r="V328" s="111">
        <v>0</v>
      </c>
      <c r="W328" s="111">
        <v>0</v>
      </c>
      <c r="X328" s="111">
        <v>459.12</v>
      </c>
      <c r="Y328" s="111">
        <v>0</v>
      </c>
      <c r="Z328" s="111">
        <v>0</v>
      </c>
      <c r="AA328" s="111">
        <v>0</v>
      </c>
      <c r="AB328" s="111">
        <v>121.35</v>
      </c>
      <c r="AC328" s="111">
        <v>0</v>
      </c>
      <c r="AD328" s="111">
        <v>0</v>
      </c>
      <c r="AE328" s="111">
        <v>0</v>
      </c>
      <c r="AF328" s="111">
        <v>0</v>
      </c>
      <c r="AG328" s="111">
        <v>0</v>
      </c>
      <c r="AH328" s="111">
        <v>112.12</v>
      </c>
      <c r="AI328" s="111">
        <v>58.89</v>
      </c>
      <c r="AJ328" s="111">
        <v>0</v>
      </c>
      <c r="AK328" s="111">
        <v>0</v>
      </c>
      <c r="AL328" s="111">
        <v>0</v>
      </c>
      <c r="AM328" s="111">
        <v>0</v>
      </c>
      <c r="AN328" s="111">
        <v>0</v>
      </c>
      <c r="AO328" s="111">
        <v>0</v>
      </c>
      <c r="AP328" s="111">
        <v>0</v>
      </c>
      <c r="AQ328" s="111">
        <v>0.121</v>
      </c>
      <c r="AR328" s="111">
        <v>0</v>
      </c>
      <c r="AS328" s="111">
        <v>0</v>
      </c>
      <c r="AT328" s="111">
        <v>0</v>
      </c>
      <c r="AU328" s="111">
        <f t="shared" si="5"/>
        <v>1131.771</v>
      </c>
      <c r="AV328" s="111">
        <v>0</v>
      </c>
      <c r="AW328" s="111">
        <v>0</v>
      </c>
      <c r="AX328" s="112">
        <v>102</v>
      </c>
      <c r="AY328" s="112">
        <v>360</v>
      </c>
      <c r="AZ328" s="111">
        <v>326048.0465</v>
      </c>
      <c r="BA328" s="111">
        <v>94050</v>
      </c>
      <c r="BB328" s="113">
        <v>90</v>
      </c>
      <c r="BC328" s="113">
        <v>51.324631578947397</v>
      </c>
      <c r="BD328" s="113">
        <v>10.199999999999999</v>
      </c>
      <c r="BE328" s="113"/>
      <c r="BF328" s="109" t="s">
        <v>412</v>
      </c>
      <c r="BG328" s="106"/>
      <c r="BH328" s="109" t="s">
        <v>162</v>
      </c>
      <c r="BI328" s="109" t="s">
        <v>671</v>
      </c>
      <c r="BJ328" s="109" t="s">
        <v>690</v>
      </c>
      <c r="BK328" s="109" t="s">
        <v>139</v>
      </c>
      <c r="BL328" s="107" t="s">
        <v>11</v>
      </c>
      <c r="BM328" s="113">
        <v>426107.41018559999</v>
      </c>
      <c r="BN328" s="107" t="s">
        <v>339</v>
      </c>
      <c r="BO328" s="113"/>
      <c r="BP328" s="114">
        <v>37385</v>
      </c>
      <c r="BQ328" s="114">
        <v>48343</v>
      </c>
      <c r="BR328" s="113">
        <v>0</v>
      </c>
      <c r="BS328" s="113">
        <v>121.35</v>
      </c>
      <c r="BT328" s="113">
        <v>0</v>
      </c>
    </row>
    <row r="329" spans="1:72" s="94" customFormat="1" ht="18.2" customHeight="1" x14ac:dyDescent="0.15">
      <c r="A329" s="97">
        <v>327</v>
      </c>
      <c r="B329" s="98" t="s">
        <v>158</v>
      </c>
      <c r="C329" s="98" t="s">
        <v>411</v>
      </c>
      <c r="D329" s="99">
        <v>45261</v>
      </c>
      <c r="E329" s="100" t="s">
        <v>316</v>
      </c>
      <c r="F329" s="101">
        <v>61</v>
      </c>
      <c r="G329" s="101">
        <v>61</v>
      </c>
      <c r="H329" s="102">
        <v>0</v>
      </c>
      <c r="I329" s="102">
        <v>30441.38</v>
      </c>
      <c r="J329" s="102">
        <v>0</v>
      </c>
      <c r="K329" s="102">
        <v>30441.38</v>
      </c>
      <c r="L329" s="102">
        <v>0</v>
      </c>
      <c r="M329" s="102">
        <v>0</v>
      </c>
      <c r="N329" s="102">
        <v>0</v>
      </c>
      <c r="O329" s="102">
        <v>0</v>
      </c>
      <c r="P329" s="102">
        <v>0</v>
      </c>
      <c r="Q329" s="102">
        <v>0</v>
      </c>
      <c r="R329" s="102">
        <v>0</v>
      </c>
      <c r="S329" s="102">
        <v>30441.38</v>
      </c>
      <c r="T329" s="102">
        <v>8755.5400000000009</v>
      </c>
      <c r="U329" s="102">
        <v>0</v>
      </c>
      <c r="V329" s="102">
        <v>0</v>
      </c>
      <c r="W329" s="102">
        <v>0</v>
      </c>
      <c r="X329" s="102">
        <v>0</v>
      </c>
      <c r="Y329" s="102">
        <v>0</v>
      </c>
      <c r="Z329" s="102">
        <v>0</v>
      </c>
      <c r="AA329" s="102">
        <v>8755.5400000000009</v>
      </c>
      <c r="AB329" s="102">
        <v>0</v>
      </c>
      <c r="AC329" s="102">
        <v>0</v>
      </c>
      <c r="AD329" s="102">
        <v>0</v>
      </c>
      <c r="AE329" s="102">
        <v>0</v>
      </c>
      <c r="AF329" s="102">
        <v>0</v>
      </c>
      <c r="AG329" s="102">
        <v>0</v>
      </c>
      <c r="AH329" s="102">
        <v>0</v>
      </c>
      <c r="AI329" s="102">
        <v>0</v>
      </c>
      <c r="AJ329" s="102">
        <v>0</v>
      </c>
      <c r="AK329" s="102">
        <v>0</v>
      </c>
      <c r="AL329" s="102">
        <v>0</v>
      </c>
      <c r="AM329" s="102">
        <v>0</v>
      </c>
      <c r="AN329" s="102">
        <v>0</v>
      </c>
      <c r="AO329" s="102">
        <v>0</v>
      </c>
      <c r="AP329" s="102">
        <v>0</v>
      </c>
      <c r="AQ329" s="102">
        <v>0</v>
      </c>
      <c r="AR329" s="102">
        <v>0</v>
      </c>
      <c r="AS329" s="102">
        <v>0</v>
      </c>
      <c r="AT329" s="102">
        <v>0</v>
      </c>
      <c r="AU329" s="102">
        <f t="shared" si="5"/>
        <v>0</v>
      </c>
      <c r="AV329" s="102">
        <v>30441.38</v>
      </c>
      <c r="AW329" s="102">
        <v>8755.5400000000009</v>
      </c>
      <c r="AX329" s="103">
        <v>0</v>
      </c>
      <c r="AY329" s="103">
        <v>300</v>
      </c>
      <c r="AZ329" s="102">
        <v>249807.1372</v>
      </c>
      <c r="BA329" s="102">
        <v>69257.7</v>
      </c>
      <c r="BB329" s="104">
        <v>90</v>
      </c>
      <c r="BC329" s="104">
        <v>39.558405780151503</v>
      </c>
      <c r="BD329" s="104">
        <v>10.24</v>
      </c>
      <c r="BE329" s="104"/>
      <c r="BF329" s="100" t="s">
        <v>412</v>
      </c>
      <c r="BG329" s="97"/>
      <c r="BH329" s="100" t="s">
        <v>422</v>
      </c>
      <c r="BI329" s="100" t="s">
        <v>443</v>
      </c>
      <c r="BJ329" s="100" t="s">
        <v>693</v>
      </c>
      <c r="BK329" s="100" t="s">
        <v>416</v>
      </c>
      <c r="BL329" s="98" t="s">
        <v>11</v>
      </c>
      <c r="BM329" s="104">
        <v>241847.3272722</v>
      </c>
      <c r="BN329" s="98" t="s">
        <v>339</v>
      </c>
      <c r="BO329" s="104"/>
      <c r="BP329" s="105">
        <v>37677</v>
      </c>
      <c r="BQ329" s="105">
        <v>46808</v>
      </c>
      <c r="BR329" s="104">
        <v>12072.8</v>
      </c>
      <c r="BS329" s="104">
        <v>0</v>
      </c>
      <c r="BT329" s="104">
        <v>48.92</v>
      </c>
    </row>
    <row r="330" spans="1:72" s="94" customFormat="1" ht="18.2" customHeight="1" x14ac:dyDescent="0.15">
      <c r="A330" s="106">
        <v>328</v>
      </c>
      <c r="B330" s="107" t="s">
        <v>158</v>
      </c>
      <c r="C330" s="107" t="s">
        <v>411</v>
      </c>
      <c r="D330" s="108">
        <v>45261</v>
      </c>
      <c r="E330" s="109" t="s">
        <v>732</v>
      </c>
      <c r="F330" s="110">
        <v>4</v>
      </c>
      <c r="G330" s="110">
        <v>3</v>
      </c>
      <c r="H330" s="111">
        <v>10384.83</v>
      </c>
      <c r="I330" s="111">
        <v>4592.8999999999996</v>
      </c>
      <c r="J330" s="111">
        <v>0</v>
      </c>
      <c r="K330" s="111">
        <v>14977.73</v>
      </c>
      <c r="L330" s="111">
        <v>1175.31</v>
      </c>
      <c r="M330" s="111">
        <v>0</v>
      </c>
      <c r="N330" s="111">
        <v>0</v>
      </c>
      <c r="O330" s="111">
        <v>0</v>
      </c>
      <c r="P330" s="111">
        <v>0</v>
      </c>
      <c r="Q330" s="111">
        <v>0</v>
      </c>
      <c r="R330" s="111">
        <v>0</v>
      </c>
      <c r="S330" s="111">
        <v>14977.73</v>
      </c>
      <c r="T330" s="111">
        <v>530.66999999999996</v>
      </c>
      <c r="U330" s="111">
        <v>107.97</v>
      </c>
      <c r="V330" s="111">
        <v>0</v>
      </c>
      <c r="W330" s="111">
        <v>0</v>
      </c>
      <c r="X330" s="111">
        <v>0</v>
      </c>
      <c r="Y330" s="111">
        <v>0</v>
      </c>
      <c r="Z330" s="111">
        <v>0</v>
      </c>
      <c r="AA330" s="111">
        <v>638.64</v>
      </c>
      <c r="AB330" s="111">
        <v>0</v>
      </c>
      <c r="AC330" s="111">
        <v>0</v>
      </c>
      <c r="AD330" s="111">
        <v>0</v>
      </c>
      <c r="AE330" s="111">
        <v>0</v>
      </c>
      <c r="AF330" s="111">
        <v>0</v>
      </c>
      <c r="AG330" s="111">
        <v>0</v>
      </c>
      <c r="AH330" s="111">
        <v>0</v>
      </c>
      <c r="AI330" s="111">
        <v>0</v>
      </c>
      <c r="AJ330" s="111">
        <v>0</v>
      </c>
      <c r="AK330" s="111">
        <v>0</v>
      </c>
      <c r="AL330" s="111">
        <v>0</v>
      </c>
      <c r="AM330" s="111">
        <v>0</v>
      </c>
      <c r="AN330" s="111">
        <v>0</v>
      </c>
      <c r="AO330" s="111">
        <v>0</v>
      </c>
      <c r="AP330" s="111">
        <v>0</v>
      </c>
      <c r="AQ330" s="111">
        <v>0</v>
      </c>
      <c r="AR330" s="111">
        <v>0</v>
      </c>
      <c r="AS330" s="111">
        <v>0</v>
      </c>
      <c r="AT330" s="111">
        <v>0</v>
      </c>
      <c r="AU330" s="111">
        <f t="shared" si="5"/>
        <v>0</v>
      </c>
      <c r="AV330" s="111">
        <v>5768.21</v>
      </c>
      <c r="AW330" s="111">
        <v>638.64</v>
      </c>
      <c r="AX330" s="112">
        <v>53</v>
      </c>
      <c r="AY330" s="112">
        <v>300</v>
      </c>
      <c r="AZ330" s="111">
        <v>499842.31</v>
      </c>
      <c r="BA330" s="111">
        <v>138420</v>
      </c>
      <c r="BB330" s="113">
        <v>90</v>
      </c>
      <c r="BC330" s="113">
        <v>9.7384460338101402</v>
      </c>
      <c r="BD330" s="113">
        <v>10.26</v>
      </c>
      <c r="BE330" s="113"/>
      <c r="BF330" s="109" t="s">
        <v>412</v>
      </c>
      <c r="BG330" s="106"/>
      <c r="BH330" s="109" t="s">
        <v>417</v>
      </c>
      <c r="BI330" s="109" t="s">
        <v>418</v>
      </c>
      <c r="BJ330" s="109" t="s">
        <v>419</v>
      </c>
      <c r="BK330" s="109" t="s">
        <v>434</v>
      </c>
      <c r="BL330" s="107" t="s">
        <v>11</v>
      </c>
      <c r="BM330" s="113">
        <v>118993.42175369999</v>
      </c>
      <c r="BN330" s="107" t="s">
        <v>339</v>
      </c>
      <c r="BO330" s="113"/>
      <c r="BP330" s="114">
        <v>37687</v>
      </c>
      <c r="BQ330" s="114">
        <v>46819</v>
      </c>
      <c r="BR330" s="113">
        <v>1670.68</v>
      </c>
      <c r="BS330" s="113">
        <v>117.11</v>
      </c>
      <c r="BT330" s="113">
        <v>45.32</v>
      </c>
    </row>
    <row r="331" spans="1:72" s="94" customFormat="1" ht="18.2" customHeight="1" x14ac:dyDescent="0.15">
      <c r="A331" s="97">
        <v>329</v>
      </c>
      <c r="B331" s="98" t="s">
        <v>158</v>
      </c>
      <c r="C331" s="98" t="s">
        <v>411</v>
      </c>
      <c r="D331" s="99">
        <v>45261</v>
      </c>
      <c r="E331" s="100" t="s">
        <v>317</v>
      </c>
      <c r="F331" s="101">
        <v>108</v>
      </c>
      <c r="G331" s="101">
        <v>107</v>
      </c>
      <c r="H331" s="102">
        <v>50484.29</v>
      </c>
      <c r="I331" s="102">
        <v>54497.99</v>
      </c>
      <c r="J331" s="102">
        <v>0</v>
      </c>
      <c r="K331" s="102">
        <v>104982.28</v>
      </c>
      <c r="L331" s="102">
        <v>775.04</v>
      </c>
      <c r="M331" s="102">
        <v>0</v>
      </c>
      <c r="N331" s="102">
        <v>0</v>
      </c>
      <c r="O331" s="102">
        <v>0</v>
      </c>
      <c r="P331" s="102">
        <v>0</v>
      </c>
      <c r="Q331" s="102">
        <v>0</v>
      </c>
      <c r="R331" s="102">
        <v>0</v>
      </c>
      <c r="S331" s="102">
        <v>104982.28</v>
      </c>
      <c r="T331" s="102">
        <v>75818.05</v>
      </c>
      <c r="U331" s="102">
        <v>431.59</v>
      </c>
      <c r="V331" s="102">
        <v>0</v>
      </c>
      <c r="W331" s="102">
        <v>0</v>
      </c>
      <c r="X331" s="102">
        <v>0</v>
      </c>
      <c r="Y331" s="102">
        <v>0</v>
      </c>
      <c r="Z331" s="102">
        <v>0</v>
      </c>
      <c r="AA331" s="102">
        <v>76249.64</v>
      </c>
      <c r="AB331" s="102">
        <v>0</v>
      </c>
      <c r="AC331" s="102">
        <v>0</v>
      </c>
      <c r="AD331" s="102">
        <v>0</v>
      </c>
      <c r="AE331" s="102">
        <v>0</v>
      </c>
      <c r="AF331" s="102">
        <v>0</v>
      </c>
      <c r="AG331" s="102">
        <v>0</v>
      </c>
      <c r="AH331" s="102">
        <v>0</v>
      </c>
      <c r="AI331" s="102">
        <v>0</v>
      </c>
      <c r="AJ331" s="102">
        <v>0</v>
      </c>
      <c r="AK331" s="102">
        <v>0</v>
      </c>
      <c r="AL331" s="102">
        <v>0</v>
      </c>
      <c r="AM331" s="102">
        <v>0</v>
      </c>
      <c r="AN331" s="102">
        <v>0</v>
      </c>
      <c r="AO331" s="102">
        <v>0</v>
      </c>
      <c r="AP331" s="102">
        <v>0</v>
      </c>
      <c r="AQ331" s="102">
        <v>0</v>
      </c>
      <c r="AR331" s="102">
        <v>0</v>
      </c>
      <c r="AS331" s="102">
        <v>0</v>
      </c>
      <c r="AT331" s="102">
        <v>0</v>
      </c>
      <c r="AU331" s="102">
        <f t="shared" si="5"/>
        <v>0</v>
      </c>
      <c r="AV331" s="102">
        <v>55273.03</v>
      </c>
      <c r="AW331" s="102">
        <v>76249.64</v>
      </c>
      <c r="AX331" s="103">
        <v>52</v>
      </c>
      <c r="AY331" s="103">
        <v>300</v>
      </c>
      <c r="AZ331" s="102">
        <v>470349.44410000002</v>
      </c>
      <c r="BA331" s="102">
        <v>130151.7</v>
      </c>
      <c r="BB331" s="104">
        <v>90</v>
      </c>
      <c r="BC331" s="104">
        <v>72.595326837836197</v>
      </c>
      <c r="BD331" s="104">
        <v>10.26</v>
      </c>
      <c r="BE331" s="104"/>
      <c r="BF331" s="100" t="s">
        <v>412</v>
      </c>
      <c r="BG331" s="97"/>
      <c r="BH331" s="100" t="s">
        <v>435</v>
      </c>
      <c r="BI331" s="100" t="s">
        <v>436</v>
      </c>
      <c r="BJ331" s="100" t="s">
        <v>670</v>
      </c>
      <c r="BK331" s="100" t="s">
        <v>416</v>
      </c>
      <c r="BL331" s="98" t="s">
        <v>11</v>
      </c>
      <c r="BM331" s="104">
        <v>834051.67009320005</v>
      </c>
      <c r="BN331" s="98" t="s">
        <v>339</v>
      </c>
      <c r="BO331" s="104"/>
      <c r="BP331" s="105">
        <v>37693</v>
      </c>
      <c r="BQ331" s="105">
        <v>46825</v>
      </c>
      <c r="BR331" s="104">
        <v>34496.080000000002</v>
      </c>
      <c r="BS331" s="104">
        <v>110.1</v>
      </c>
      <c r="BT331" s="104">
        <v>45.29</v>
      </c>
    </row>
    <row r="332" spans="1:72" s="94" customFormat="1" ht="18.2" customHeight="1" x14ac:dyDescent="0.15">
      <c r="A332" s="106">
        <v>330</v>
      </c>
      <c r="B332" s="107" t="s">
        <v>158</v>
      </c>
      <c r="C332" s="107" t="s">
        <v>411</v>
      </c>
      <c r="D332" s="108">
        <v>45261</v>
      </c>
      <c r="E332" s="109" t="s">
        <v>733</v>
      </c>
      <c r="F332" s="110">
        <v>0</v>
      </c>
      <c r="G332" s="110">
        <v>0</v>
      </c>
      <c r="H332" s="111">
        <v>48033.74</v>
      </c>
      <c r="I332" s="111">
        <v>0</v>
      </c>
      <c r="J332" s="111">
        <v>0</v>
      </c>
      <c r="K332" s="111">
        <v>48033.74</v>
      </c>
      <c r="L332" s="111">
        <v>739.17</v>
      </c>
      <c r="M332" s="111">
        <v>0</v>
      </c>
      <c r="N332" s="111">
        <v>0</v>
      </c>
      <c r="O332" s="111">
        <v>0</v>
      </c>
      <c r="P332" s="111">
        <v>739.17</v>
      </c>
      <c r="Q332" s="111">
        <v>1.3</v>
      </c>
      <c r="R332" s="111">
        <v>0</v>
      </c>
      <c r="S332" s="111">
        <v>47293.27</v>
      </c>
      <c r="T332" s="111">
        <v>0</v>
      </c>
      <c r="U332" s="111">
        <v>410.68</v>
      </c>
      <c r="V332" s="111">
        <v>0</v>
      </c>
      <c r="W332" s="111">
        <v>0</v>
      </c>
      <c r="X332" s="111">
        <v>410.68</v>
      </c>
      <c r="Y332" s="111">
        <v>0</v>
      </c>
      <c r="Z332" s="111">
        <v>0</v>
      </c>
      <c r="AA332" s="111">
        <v>0</v>
      </c>
      <c r="AB332" s="111">
        <v>104.93</v>
      </c>
      <c r="AC332" s="111">
        <v>0</v>
      </c>
      <c r="AD332" s="111">
        <v>0</v>
      </c>
      <c r="AE332" s="111">
        <v>0</v>
      </c>
      <c r="AF332" s="111">
        <v>0</v>
      </c>
      <c r="AG332" s="111">
        <v>0</v>
      </c>
      <c r="AH332" s="111">
        <v>67.91</v>
      </c>
      <c r="AI332" s="111">
        <v>103.63</v>
      </c>
      <c r="AJ332" s="111">
        <v>0</v>
      </c>
      <c r="AK332" s="111">
        <v>0</v>
      </c>
      <c r="AL332" s="111">
        <v>0</v>
      </c>
      <c r="AM332" s="111">
        <v>0</v>
      </c>
      <c r="AN332" s="111">
        <v>0</v>
      </c>
      <c r="AO332" s="111">
        <v>0</v>
      </c>
      <c r="AP332" s="111">
        <v>0</v>
      </c>
      <c r="AQ332" s="111">
        <v>0</v>
      </c>
      <c r="AR332" s="111">
        <v>0</v>
      </c>
      <c r="AS332" s="111">
        <v>1.2070959999999999</v>
      </c>
      <c r="AT332" s="111">
        <v>0</v>
      </c>
      <c r="AU332" s="111">
        <f t="shared" si="5"/>
        <v>1426.412904</v>
      </c>
      <c r="AV332" s="111">
        <v>0</v>
      </c>
      <c r="AW332" s="111">
        <v>0</v>
      </c>
      <c r="AX332" s="112">
        <v>52</v>
      </c>
      <c r="AY332" s="112">
        <v>300</v>
      </c>
      <c r="AZ332" s="111">
        <v>448154.81520000001</v>
      </c>
      <c r="BA332" s="111">
        <v>124027.7</v>
      </c>
      <c r="BB332" s="113">
        <v>90</v>
      </c>
      <c r="BC332" s="113">
        <v>34.318094264426399</v>
      </c>
      <c r="BD332" s="113">
        <v>10.26</v>
      </c>
      <c r="BE332" s="113"/>
      <c r="BF332" s="109" t="s">
        <v>412</v>
      </c>
      <c r="BG332" s="106"/>
      <c r="BH332" s="109" t="s">
        <v>454</v>
      </c>
      <c r="BI332" s="109" t="s">
        <v>455</v>
      </c>
      <c r="BJ332" s="109" t="s">
        <v>560</v>
      </c>
      <c r="BK332" s="109" t="s">
        <v>139</v>
      </c>
      <c r="BL332" s="107" t="s">
        <v>11</v>
      </c>
      <c r="BM332" s="113">
        <v>375730.3692363</v>
      </c>
      <c r="BN332" s="107" t="s">
        <v>339</v>
      </c>
      <c r="BO332" s="113"/>
      <c r="BP332" s="114">
        <v>37692</v>
      </c>
      <c r="BQ332" s="114">
        <v>46824</v>
      </c>
      <c r="BR332" s="113">
        <v>0</v>
      </c>
      <c r="BS332" s="113">
        <v>104.93</v>
      </c>
      <c r="BT332" s="113">
        <v>0</v>
      </c>
    </row>
    <row r="333" spans="1:72" s="94" customFormat="1" ht="18.2" customHeight="1" x14ac:dyDescent="0.15">
      <c r="A333" s="97">
        <v>331</v>
      </c>
      <c r="B333" s="98" t="s">
        <v>158</v>
      </c>
      <c r="C333" s="98" t="s">
        <v>411</v>
      </c>
      <c r="D333" s="99">
        <v>45261</v>
      </c>
      <c r="E333" s="100" t="s">
        <v>134</v>
      </c>
      <c r="F333" s="101">
        <v>155</v>
      </c>
      <c r="G333" s="101">
        <v>154</v>
      </c>
      <c r="H333" s="102">
        <v>19202.75</v>
      </c>
      <c r="I333" s="102">
        <v>25193.66</v>
      </c>
      <c r="J333" s="102">
        <v>0</v>
      </c>
      <c r="K333" s="102">
        <v>44396.41</v>
      </c>
      <c r="L333" s="102">
        <v>294.75</v>
      </c>
      <c r="M333" s="102">
        <v>0</v>
      </c>
      <c r="N333" s="102">
        <v>0</v>
      </c>
      <c r="O333" s="102">
        <v>0</v>
      </c>
      <c r="P333" s="102">
        <v>0</v>
      </c>
      <c r="Q333" s="102">
        <v>0</v>
      </c>
      <c r="R333" s="102">
        <v>0</v>
      </c>
      <c r="S333" s="102">
        <v>44396.41</v>
      </c>
      <c r="T333" s="102">
        <v>45492.53</v>
      </c>
      <c r="U333" s="102">
        <v>164.16</v>
      </c>
      <c r="V333" s="102">
        <v>0</v>
      </c>
      <c r="W333" s="102">
        <v>0</v>
      </c>
      <c r="X333" s="102">
        <v>0</v>
      </c>
      <c r="Y333" s="102">
        <v>0</v>
      </c>
      <c r="Z333" s="102">
        <v>0</v>
      </c>
      <c r="AA333" s="102">
        <v>45656.69</v>
      </c>
      <c r="AB333" s="102">
        <v>0</v>
      </c>
      <c r="AC333" s="102">
        <v>0</v>
      </c>
      <c r="AD333" s="102">
        <v>0</v>
      </c>
      <c r="AE333" s="102">
        <v>0</v>
      </c>
      <c r="AF333" s="102">
        <v>0</v>
      </c>
      <c r="AG333" s="102">
        <v>0</v>
      </c>
      <c r="AH333" s="102">
        <v>0</v>
      </c>
      <c r="AI333" s="102">
        <v>0</v>
      </c>
      <c r="AJ333" s="102">
        <v>0</v>
      </c>
      <c r="AK333" s="102">
        <v>0</v>
      </c>
      <c r="AL333" s="102">
        <v>0</v>
      </c>
      <c r="AM333" s="102">
        <v>0</v>
      </c>
      <c r="AN333" s="102">
        <v>0</v>
      </c>
      <c r="AO333" s="102">
        <v>0</v>
      </c>
      <c r="AP333" s="102">
        <v>0</v>
      </c>
      <c r="AQ333" s="102">
        <v>0</v>
      </c>
      <c r="AR333" s="102">
        <v>0</v>
      </c>
      <c r="AS333" s="102">
        <v>0</v>
      </c>
      <c r="AT333" s="102">
        <v>0</v>
      </c>
      <c r="AU333" s="102">
        <f t="shared" si="5"/>
        <v>0</v>
      </c>
      <c r="AV333" s="102">
        <v>25488.41</v>
      </c>
      <c r="AW333" s="102">
        <v>45656.69</v>
      </c>
      <c r="AX333" s="103">
        <v>52</v>
      </c>
      <c r="AY333" s="103">
        <v>300</v>
      </c>
      <c r="AZ333" s="102">
        <v>179066.8</v>
      </c>
      <c r="BA333" s="102">
        <v>49500</v>
      </c>
      <c r="BB333" s="104">
        <v>90</v>
      </c>
      <c r="BC333" s="104">
        <v>80.720745454545494</v>
      </c>
      <c r="BD333" s="104">
        <v>10.26</v>
      </c>
      <c r="BE333" s="104"/>
      <c r="BF333" s="100" t="s">
        <v>412</v>
      </c>
      <c r="BG333" s="97"/>
      <c r="BH333" s="100" t="s">
        <v>422</v>
      </c>
      <c r="BI333" s="100" t="s">
        <v>443</v>
      </c>
      <c r="BJ333" s="100" t="s">
        <v>445</v>
      </c>
      <c r="BK333" s="100" t="s">
        <v>416</v>
      </c>
      <c r="BL333" s="98" t="s">
        <v>11</v>
      </c>
      <c r="BM333" s="104">
        <v>352715.71456290002</v>
      </c>
      <c r="BN333" s="98" t="s">
        <v>339</v>
      </c>
      <c r="BO333" s="104"/>
      <c r="BP333" s="105">
        <v>37700</v>
      </c>
      <c r="BQ333" s="105">
        <v>46832</v>
      </c>
      <c r="BR333" s="104">
        <v>20997.9</v>
      </c>
      <c r="BS333" s="104">
        <v>41.98</v>
      </c>
      <c r="BT333" s="104">
        <v>45.24</v>
      </c>
    </row>
    <row r="334" spans="1:72" s="94" customFormat="1" ht="18.2" customHeight="1" x14ac:dyDescent="0.15">
      <c r="A334" s="106">
        <v>332</v>
      </c>
      <c r="B334" s="107" t="s">
        <v>158</v>
      </c>
      <c r="C334" s="107" t="s">
        <v>411</v>
      </c>
      <c r="D334" s="108">
        <v>45261</v>
      </c>
      <c r="E334" s="109" t="s">
        <v>153</v>
      </c>
      <c r="F334" s="110">
        <v>138</v>
      </c>
      <c r="G334" s="110">
        <v>137</v>
      </c>
      <c r="H334" s="111">
        <v>26865.42</v>
      </c>
      <c r="I334" s="111">
        <v>33334.04</v>
      </c>
      <c r="J334" s="111">
        <v>0</v>
      </c>
      <c r="K334" s="111">
        <v>60199.46</v>
      </c>
      <c r="L334" s="111">
        <v>412.41</v>
      </c>
      <c r="M334" s="111">
        <v>0</v>
      </c>
      <c r="N334" s="111">
        <v>0</v>
      </c>
      <c r="O334" s="111">
        <v>0</v>
      </c>
      <c r="P334" s="111">
        <v>0</v>
      </c>
      <c r="Q334" s="111">
        <v>0</v>
      </c>
      <c r="R334" s="111">
        <v>0</v>
      </c>
      <c r="S334" s="111">
        <v>60199.46</v>
      </c>
      <c r="T334" s="111">
        <v>55272.99</v>
      </c>
      <c r="U334" s="111">
        <v>229.67</v>
      </c>
      <c r="V334" s="111">
        <v>0</v>
      </c>
      <c r="W334" s="111">
        <v>0</v>
      </c>
      <c r="X334" s="111">
        <v>0</v>
      </c>
      <c r="Y334" s="111">
        <v>0</v>
      </c>
      <c r="Z334" s="111">
        <v>0</v>
      </c>
      <c r="AA334" s="111">
        <v>55502.66</v>
      </c>
      <c r="AB334" s="111">
        <v>0</v>
      </c>
      <c r="AC334" s="111">
        <v>0</v>
      </c>
      <c r="AD334" s="111">
        <v>0</v>
      </c>
      <c r="AE334" s="111">
        <v>0</v>
      </c>
      <c r="AF334" s="111">
        <v>0</v>
      </c>
      <c r="AG334" s="111">
        <v>0</v>
      </c>
      <c r="AH334" s="111">
        <v>0</v>
      </c>
      <c r="AI334" s="111">
        <v>0</v>
      </c>
      <c r="AJ334" s="111">
        <v>0</v>
      </c>
      <c r="AK334" s="111">
        <v>0</v>
      </c>
      <c r="AL334" s="111">
        <v>0</v>
      </c>
      <c r="AM334" s="111">
        <v>0</v>
      </c>
      <c r="AN334" s="111">
        <v>0</v>
      </c>
      <c r="AO334" s="111">
        <v>0</v>
      </c>
      <c r="AP334" s="111">
        <v>0</v>
      </c>
      <c r="AQ334" s="111">
        <v>0</v>
      </c>
      <c r="AR334" s="111">
        <v>0</v>
      </c>
      <c r="AS334" s="111">
        <v>0</v>
      </c>
      <c r="AT334" s="111">
        <v>0</v>
      </c>
      <c r="AU334" s="111">
        <f t="shared" si="5"/>
        <v>0</v>
      </c>
      <c r="AV334" s="111">
        <v>33746.449999999997</v>
      </c>
      <c r="AW334" s="111">
        <v>55502.66</v>
      </c>
      <c r="AX334" s="112">
        <v>52</v>
      </c>
      <c r="AY334" s="112">
        <v>300</v>
      </c>
      <c r="AZ334" s="111">
        <v>250540.4993</v>
      </c>
      <c r="BA334" s="111">
        <v>69257.7</v>
      </c>
      <c r="BB334" s="113">
        <v>90</v>
      </c>
      <c r="BC334" s="113">
        <v>78.228866970748399</v>
      </c>
      <c r="BD334" s="113">
        <v>10.26</v>
      </c>
      <c r="BE334" s="113"/>
      <c r="BF334" s="109" t="s">
        <v>412</v>
      </c>
      <c r="BG334" s="106"/>
      <c r="BH334" s="109" t="s">
        <v>422</v>
      </c>
      <c r="BI334" s="109" t="s">
        <v>443</v>
      </c>
      <c r="BJ334" s="109" t="s">
        <v>445</v>
      </c>
      <c r="BK334" s="109" t="s">
        <v>416</v>
      </c>
      <c r="BL334" s="107" t="s">
        <v>11</v>
      </c>
      <c r="BM334" s="113">
        <v>478266.04786739999</v>
      </c>
      <c r="BN334" s="107" t="s">
        <v>339</v>
      </c>
      <c r="BO334" s="113"/>
      <c r="BP334" s="114">
        <v>37700</v>
      </c>
      <c r="BQ334" s="114">
        <v>46832</v>
      </c>
      <c r="BR334" s="113">
        <v>25020.639999999999</v>
      </c>
      <c r="BS334" s="113">
        <v>58.74</v>
      </c>
      <c r="BT334" s="113">
        <v>45.24</v>
      </c>
    </row>
    <row r="335" spans="1:72" s="94" customFormat="1" ht="18.2" customHeight="1" x14ac:dyDescent="0.15">
      <c r="A335" s="97">
        <v>333</v>
      </c>
      <c r="B335" s="98" t="s">
        <v>158</v>
      </c>
      <c r="C335" s="98" t="s">
        <v>411</v>
      </c>
      <c r="D335" s="99">
        <v>45261</v>
      </c>
      <c r="E335" s="100" t="s">
        <v>318</v>
      </c>
      <c r="F335" s="101">
        <v>173</v>
      </c>
      <c r="G335" s="101">
        <v>172</v>
      </c>
      <c r="H335" s="102">
        <v>26865.42</v>
      </c>
      <c r="I335" s="102">
        <v>37172.879999999997</v>
      </c>
      <c r="J335" s="102">
        <v>0</v>
      </c>
      <c r="K335" s="102">
        <v>64038.3</v>
      </c>
      <c r="L335" s="102">
        <v>412.41</v>
      </c>
      <c r="M335" s="102">
        <v>0</v>
      </c>
      <c r="N335" s="102">
        <v>0</v>
      </c>
      <c r="O335" s="102">
        <v>0</v>
      </c>
      <c r="P335" s="102">
        <v>0</v>
      </c>
      <c r="Q335" s="102">
        <v>0</v>
      </c>
      <c r="R335" s="102">
        <v>0</v>
      </c>
      <c r="S335" s="102">
        <v>64038.3</v>
      </c>
      <c r="T335" s="102">
        <v>73906.95</v>
      </c>
      <c r="U335" s="102">
        <v>229.67</v>
      </c>
      <c r="V335" s="102">
        <v>0</v>
      </c>
      <c r="W335" s="102">
        <v>0</v>
      </c>
      <c r="X335" s="102">
        <v>0</v>
      </c>
      <c r="Y335" s="102">
        <v>0</v>
      </c>
      <c r="Z335" s="102">
        <v>0</v>
      </c>
      <c r="AA335" s="102">
        <v>74136.62</v>
      </c>
      <c r="AB335" s="102">
        <v>0</v>
      </c>
      <c r="AC335" s="102">
        <v>0</v>
      </c>
      <c r="AD335" s="102">
        <v>0</v>
      </c>
      <c r="AE335" s="102">
        <v>0</v>
      </c>
      <c r="AF335" s="102">
        <v>0</v>
      </c>
      <c r="AG335" s="102">
        <v>0</v>
      </c>
      <c r="AH335" s="102">
        <v>0</v>
      </c>
      <c r="AI335" s="102">
        <v>0</v>
      </c>
      <c r="AJ335" s="102">
        <v>0</v>
      </c>
      <c r="AK335" s="102">
        <v>0</v>
      </c>
      <c r="AL335" s="102">
        <v>0</v>
      </c>
      <c r="AM335" s="102">
        <v>0</v>
      </c>
      <c r="AN335" s="102">
        <v>0</v>
      </c>
      <c r="AO335" s="102">
        <v>0</v>
      </c>
      <c r="AP335" s="102">
        <v>0</v>
      </c>
      <c r="AQ335" s="102">
        <v>0</v>
      </c>
      <c r="AR335" s="102">
        <v>0</v>
      </c>
      <c r="AS335" s="102">
        <v>0</v>
      </c>
      <c r="AT335" s="102">
        <v>0</v>
      </c>
      <c r="AU335" s="102">
        <f t="shared" si="5"/>
        <v>0</v>
      </c>
      <c r="AV335" s="102">
        <v>37585.29</v>
      </c>
      <c r="AW335" s="102">
        <v>74136.62</v>
      </c>
      <c r="AX335" s="103">
        <v>52</v>
      </c>
      <c r="AY335" s="103">
        <v>300</v>
      </c>
      <c r="AZ335" s="102">
        <v>250844.46359999999</v>
      </c>
      <c r="BA335" s="102">
        <v>69257.7</v>
      </c>
      <c r="BB335" s="104">
        <v>90</v>
      </c>
      <c r="BC335" s="104">
        <v>83.217418424233003</v>
      </c>
      <c r="BD335" s="104">
        <v>10.26</v>
      </c>
      <c r="BE335" s="104"/>
      <c r="BF335" s="100" t="s">
        <v>412</v>
      </c>
      <c r="BG335" s="97"/>
      <c r="BH335" s="100" t="s">
        <v>422</v>
      </c>
      <c r="BI335" s="100" t="s">
        <v>443</v>
      </c>
      <c r="BJ335" s="100" t="s">
        <v>445</v>
      </c>
      <c r="BK335" s="100" t="s">
        <v>416</v>
      </c>
      <c r="BL335" s="98" t="s">
        <v>11</v>
      </c>
      <c r="BM335" s="104">
        <v>508764.44162699999</v>
      </c>
      <c r="BN335" s="98" t="s">
        <v>339</v>
      </c>
      <c r="BO335" s="104"/>
      <c r="BP335" s="105">
        <v>37707</v>
      </c>
      <c r="BQ335" s="105">
        <v>46839</v>
      </c>
      <c r="BR335" s="104">
        <v>30583.19</v>
      </c>
      <c r="BS335" s="104">
        <v>58.74</v>
      </c>
      <c r="BT335" s="104">
        <v>45.19</v>
      </c>
    </row>
    <row r="336" spans="1:72" s="94" customFormat="1" ht="18.2" customHeight="1" x14ac:dyDescent="0.15">
      <c r="A336" s="106">
        <v>334</v>
      </c>
      <c r="B336" s="107" t="s">
        <v>158</v>
      </c>
      <c r="C336" s="107" t="s">
        <v>411</v>
      </c>
      <c r="D336" s="108">
        <v>45261</v>
      </c>
      <c r="E336" s="109" t="s">
        <v>135</v>
      </c>
      <c r="F336" s="110">
        <v>181</v>
      </c>
      <c r="G336" s="110">
        <v>180</v>
      </c>
      <c r="H336" s="111">
        <v>50484.29</v>
      </c>
      <c r="I336" s="111">
        <v>71227.62</v>
      </c>
      <c r="J336" s="111">
        <v>0</v>
      </c>
      <c r="K336" s="111">
        <v>121711.91</v>
      </c>
      <c r="L336" s="111">
        <v>775.04</v>
      </c>
      <c r="M336" s="111">
        <v>0</v>
      </c>
      <c r="N336" s="111">
        <v>0</v>
      </c>
      <c r="O336" s="111">
        <v>0</v>
      </c>
      <c r="P336" s="111">
        <v>0</v>
      </c>
      <c r="Q336" s="111">
        <v>0</v>
      </c>
      <c r="R336" s="111">
        <v>0</v>
      </c>
      <c r="S336" s="111">
        <v>121711.91</v>
      </c>
      <c r="T336" s="111">
        <v>146657.85</v>
      </c>
      <c r="U336" s="111">
        <v>431.59</v>
      </c>
      <c r="V336" s="111">
        <v>0</v>
      </c>
      <c r="W336" s="111">
        <v>0</v>
      </c>
      <c r="X336" s="111">
        <v>0</v>
      </c>
      <c r="Y336" s="111">
        <v>0</v>
      </c>
      <c r="Z336" s="111">
        <v>0</v>
      </c>
      <c r="AA336" s="111">
        <v>147089.44</v>
      </c>
      <c r="AB336" s="111">
        <v>0</v>
      </c>
      <c r="AC336" s="111">
        <v>0</v>
      </c>
      <c r="AD336" s="111">
        <v>0</v>
      </c>
      <c r="AE336" s="111">
        <v>0</v>
      </c>
      <c r="AF336" s="111">
        <v>0</v>
      </c>
      <c r="AG336" s="111">
        <v>0</v>
      </c>
      <c r="AH336" s="111">
        <v>0</v>
      </c>
      <c r="AI336" s="111">
        <v>0</v>
      </c>
      <c r="AJ336" s="111">
        <v>0</v>
      </c>
      <c r="AK336" s="111">
        <v>0</v>
      </c>
      <c r="AL336" s="111">
        <v>0</v>
      </c>
      <c r="AM336" s="111">
        <v>0</v>
      </c>
      <c r="AN336" s="111">
        <v>0</v>
      </c>
      <c r="AO336" s="111">
        <v>0</v>
      </c>
      <c r="AP336" s="111">
        <v>0</v>
      </c>
      <c r="AQ336" s="111">
        <v>0</v>
      </c>
      <c r="AR336" s="111">
        <v>0</v>
      </c>
      <c r="AS336" s="111">
        <v>0</v>
      </c>
      <c r="AT336" s="111">
        <v>0</v>
      </c>
      <c r="AU336" s="111">
        <f t="shared" si="5"/>
        <v>0</v>
      </c>
      <c r="AV336" s="111">
        <v>72002.66</v>
      </c>
      <c r="AW336" s="111">
        <v>147089.44</v>
      </c>
      <c r="AX336" s="112">
        <v>52</v>
      </c>
      <c r="AY336" s="112">
        <v>300</v>
      </c>
      <c r="AZ336" s="111">
        <v>471512.13260000001</v>
      </c>
      <c r="BA336" s="111">
        <v>130151.7</v>
      </c>
      <c r="BB336" s="113">
        <v>90</v>
      </c>
      <c r="BC336" s="113">
        <v>84.163878766086</v>
      </c>
      <c r="BD336" s="113">
        <v>10.26</v>
      </c>
      <c r="BE336" s="113"/>
      <c r="BF336" s="109" t="s">
        <v>412</v>
      </c>
      <c r="BG336" s="106"/>
      <c r="BH336" s="109" t="s">
        <v>435</v>
      </c>
      <c r="BI336" s="109" t="s">
        <v>436</v>
      </c>
      <c r="BJ336" s="109" t="s">
        <v>670</v>
      </c>
      <c r="BK336" s="109" t="s">
        <v>416</v>
      </c>
      <c r="BL336" s="107" t="s">
        <v>11</v>
      </c>
      <c r="BM336" s="113">
        <v>966963.39425789996</v>
      </c>
      <c r="BN336" s="107" t="s">
        <v>339</v>
      </c>
      <c r="BO336" s="113"/>
      <c r="BP336" s="114">
        <v>37708</v>
      </c>
      <c r="BQ336" s="114">
        <v>46840</v>
      </c>
      <c r="BR336" s="113">
        <v>55485.58</v>
      </c>
      <c r="BS336" s="113">
        <v>110.1</v>
      </c>
      <c r="BT336" s="113">
        <v>45.17</v>
      </c>
    </row>
    <row r="337" spans="1:72" s="94" customFormat="1" ht="18.2" customHeight="1" x14ac:dyDescent="0.15">
      <c r="A337" s="97">
        <v>335</v>
      </c>
      <c r="B337" s="98" t="s">
        <v>158</v>
      </c>
      <c r="C337" s="98" t="s">
        <v>411</v>
      </c>
      <c r="D337" s="99">
        <v>45261</v>
      </c>
      <c r="E337" s="100" t="s">
        <v>319</v>
      </c>
      <c r="F337" s="101">
        <v>173</v>
      </c>
      <c r="G337" s="101">
        <v>172</v>
      </c>
      <c r="H337" s="102">
        <v>44634.49</v>
      </c>
      <c r="I337" s="102">
        <v>63363.74</v>
      </c>
      <c r="J337" s="102">
        <v>0</v>
      </c>
      <c r="K337" s="102">
        <v>107998.23</v>
      </c>
      <c r="L337" s="102">
        <v>702.21</v>
      </c>
      <c r="M337" s="102">
        <v>0</v>
      </c>
      <c r="N337" s="102">
        <v>0</v>
      </c>
      <c r="O337" s="102">
        <v>0</v>
      </c>
      <c r="P337" s="102">
        <v>0</v>
      </c>
      <c r="Q337" s="102">
        <v>0</v>
      </c>
      <c r="R337" s="102">
        <v>0</v>
      </c>
      <c r="S337" s="102">
        <v>107998.23</v>
      </c>
      <c r="T337" s="102">
        <v>124002.18</v>
      </c>
      <c r="U337" s="102">
        <v>380.83</v>
      </c>
      <c r="V337" s="102">
        <v>0</v>
      </c>
      <c r="W337" s="102">
        <v>0</v>
      </c>
      <c r="X337" s="102">
        <v>0</v>
      </c>
      <c r="Y337" s="102">
        <v>0</v>
      </c>
      <c r="Z337" s="102">
        <v>0</v>
      </c>
      <c r="AA337" s="102">
        <v>124383.01</v>
      </c>
      <c r="AB337" s="102">
        <v>0</v>
      </c>
      <c r="AC337" s="102">
        <v>0</v>
      </c>
      <c r="AD337" s="102">
        <v>0</v>
      </c>
      <c r="AE337" s="102">
        <v>0</v>
      </c>
      <c r="AF337" s="102">
        <v>0</v>
      </c>
      <c r="AG337" s="102">
        <v>0</v>
      </c>
      <c r="AH337" s="102">
        <v>0</v>
      </c>
      <c r="AI337" s="102">
        <v>0</v>
      </c>
      <c r="AJ337" s="102">
        <v>0</v>
      </c>
      <c r="AK337" s="102">
        <v>0</v>
      </c>
      <c r="AL337" s="102">
        <v>0</v>
      </c>
      <c r="AM337" s="102">
        <v>0</v>
      </c>
      <c r="AN337" s="102">
        <v>0</v>
      </c>
      <c r="AO337" s="102">
        <v>0</v>
      </c>
      <c r="AP337" s="102">
        <v>0</v>
      </c>
      <c r="AQ337" s="102">
        <v>0</v>
      </c>
      <c r="AR337" s="102">
        <v>0</v>
      </c>
      <c r="AS337" s="102">
        <v>0</v>
      </c>
      <c r="AT337" s="102">
        <v>0</v>
      </c>
      <c r="AU337" s="102">
        <f t="shared" si="5"/>
        <v>0</v>
      </c>
      <c r="AV337" s="102">
        <v>64065.95</v>
      </c>
      <c r="AW337" s="102">
        <v>124383.01</v>
      </c>
      <c r="AX337" s="103">
        <v>51</v>
      </c>
      <c r="AY337" s="103">
        <v>300</v>
      </c>
      <c r="AZ337" s="102">
        <v>421952.7</v>
      </c>
      <c r="BA337" s="102">
        <v>117000</v>
      </c>
      <c r="BB337" s="104">
        <v>90</v>
      </c>
      <c r="BC337" s="104">
        <v>83.0755615384615</v>
      </c>
      <c r="BD337" s="104">
        <v>10.24</v>
      </c>
      <c r="BE337" s="104"/>
      <c r="BF337" s="100" t="s">
        <v>412</v>
      </c>
      <c r="BG337" s="97"/>
      <c r="BH337" s="100" t="s">
        <v>160</v>
      </c>
      <c r="BI337" s="100" t="s">
        <v>735</v>
      </c>
      <c r="BJ337" s="100" t="s">
        <v>736</v>
      </c>
      <c r="BK337" s="100" t="s">
        <v>416</v>
      </c>
      <c r="BL337" s="98" t="s">
        <v>11</v>
      </c>
      <c r="BM337" s="104">
        <v>858012.45789870003</v>
      </c>
      <c r="BN337" s="98" t="s">
        <v>339</v>
      </c>
      <c r="BO337" s="104"/>
      <c r="BP337" s="105">
        <v>37672</v>
      </c>
      <c r="BQ337" s="105">
        <v>46803</v>
      </c>
      <c r="BR337" s="104">
        <v>48967.06</v>
      </c>
      <c r="BS337" s="104">
        <v>100.89</v>
      </c>
      <c r="BT337" s="104">
        <v>45.38</v>
      </c>
    </row>
    <row r="338" spans="1:72" s="94" customFormat="1" ht="18.2" customHeight="1" x14ac:dyDescent="0.15">
      <c r="A338" s="106">
        <v>336</v>
      </c>
      <c r="B338" s="107" t="s">
        <v>158</v>
      </c>
      <c r="C338" s="107" t="s">
        <v>411</v>
      </c>
      <c r="D338" s="108">
        <v>45261</v>
      </c>
      <c r="E338" s="109" t="s">
        <v>154</v>
      </c>
      <c r="F338" s="110">
        <v>117</v>
      </c>
      <c r="G338" s="110">
        <v>116</v>
      </c>
      <c r="H338" s="111">
        <v>29139.86</v>
      </c>
      <c r="I338" s="111">
        <v>31853.33</v>
      </c>
      <c r="J338" s="111">
        <v>0</v>
      </c>
      <c r="K338" s="111">
        <v>60993.19</v>
      </c>
      <c r="L338" s="111">
        <v>428.7</v>
      </c>
      <c r="M338" s="111">
        <v>0</v>
      </c>
      <c r="N338" s="111">
        <v>0</v>
      </c>
      <c r="O338" s="111">
        <v>0</v>
      </c>
      <c r="P338" s="111">
        <v>0</v>
      </c>
      <c r="Q338" s="111">
        <v>0</v>
      </c>
      <c r="R338" s="111">
        <v>0</v>
      </c>
      <c r="S338" s="111">
        <v>60993.19</v>
      </c>
      <c r="T338" s="111">
        <v>46925.61</v>
      </c>
      <c r="U338" s="111">
        <v>244.75</v>
      </c>
      <c r="V338" s="111">
        <v>0</v>
      </c>
      <c r="W338" s="111">
        <v>0</v>
      </c>
      <c r="X338" s="111">
        <v>0</v>
      </c>
      <c r="Y338" s="111">
        <v>0</v>
      </c>
      <c r="Z338" s="111">
        <v>0</v>
      </c>
      <c r="AA338" s="111">
        <v>47170.36</v>
      </c>
      <c r="AB338" s="111">
        <v>0</v>
      </c>
      <c r="AC338" s="111">
        <v>0</v>
      </c>
      <c r="AD338" s="111">
        <v>0</v>
      </c>
      <c r="AE338" s="111">
        <v>0</v>
      </c>
      <c r="AF338" s="111">
        <v>0</v>
      </c>
      <c r="AG338" s="111">
        <v>0</v>
      </c>
      <c r="AH338" s="111">
        <v>0</v>
      </c>
      <c r="AI338" s="111">
        <v>0</v>
      </c>
      <c r="AJ338" s="111">
        <v>0</v>
      </c>
      <c r="AK338" s="111">
        <v>0</v>
      </c>
      <c r="AL338" s="111">
        <v>0</v>
      </c>
      <c r="AM338" s="111">
        <v>0</v>
      </c>
      <c r="AN338" s="111">
        <v>0</v>
      </c>
      <c r="AO338" s="111">
        <v>0</v>
      </c>
      <c r="AP338" s="111">
        <v>0</v>
      </c>
      <c r="AQ338" s="111">
        <v>0</v>
      </c>
      <c r="AR338" s="111">
        <v>0</v>
      </c>
      <c r="AS338" s="111">
        <v>0</v>
      </c>
      <c r="AT338" s="111">
        <v>0</v>
      </c>
      <c r="AU338" s="111">
        <f t="shared" si="5"/>
        <v>0</v>
      </c>
      <c r="AV338" s="111">
        <v>32282.03</v>
      </c>
      <c r="AW338" s="111">
        <v>47170.36</v>
      </c>
      <c r="AX338" s="112">
        <v>54</v>
      </c>
      <c r="AY338" s="112">
        <v>300</v>
      </c>
      <c r="AZ338" s="111">
        <v>276052.00870000001</v>
      </c>
      <c r="BA338" s="111">
        <v>73653.509999999995</v>
      </c>
      <c r="BB338" s="113">
        <v>87</v>
      </c>
      <c r="BC338" s="113">
        <v>72.045548542085797</v>
      </c>
      <c r="BD338" s="113">
        <v>10.08</v>
      </c>
      <c r="BE338" s="113"/>
      <c r="BF338" s="109" t="s">
        <v>412</v>
      </c>
      <c r="BG338" s="106"/>
      <c r="BH338" s="109" t="s">
        <v>478</v>
      </c>
      <c r="BI338" s="109" t="s">
        <v>737</v>
      </c>
      <c r="BJ338" s="109" t="s">
        <v>738</v>
      </c>
      <c r="BK338" s="109" t="s">
        <v>416</v>
      </c>
      <c r="BL338" s="107" t="s">
        <v>11</v>
      </c>
      <c r="BM338" s="113">
        <v>484571.9866611</v>
      </c>
      <c r="BN338" s="107" t="s">
        <v>339</v>
      </c>
      <c r="BO338" s="113"/>
      <c r="BP338" s="114">
        <v>37743</v>
      </c>
      <c r="BQ338" s="114">
        <v>46875</v>
      </c>
      <c r="BR338" s="113">
        <v>23380.16</v>
      </c>
      <c r="BS338" s="113">
        <v>71.86</v>
      </c>
      <c r="BT338" s="113">
        <v>44.91</v>
      </c>
    </row>
    <row r="339" spans="1:72" s="94" customFormat="1" ht="18.2" customHeight="1" x14ac:dyDescent="0.15">
      <c r="A339" s="97">
        <v>337</v>
      </c>
      <c r="B339" s="98" t="s">
        <v>158</v>
      </c>
      <c r="C339" s="98" t="s">
        <v>411</v>
      </c>
      <c r="D339" s="99">
        <v>45261</v>
      </c>
      <c r="E339" s="100" t="s">
        <v>739</v>
      </c>
      <c r="F339" s="101">
        <v>0</v>
      </c>
      <c r="G339" s="101">
        <v>0</v>
      </c>
      <c r="H339" s="102">
        <v>22446.61</v>
      </c>
      <c r="I339" s="102">
        <v>0</v>
      </c>
      <c r="J339" s="102">
        <v>0</v>
      </c>
      <c r="K339" s="102">
        <v>22446.61</v>
      </c>
      <c r="L339" s="102">
        <v>350.13</v>
      </c>
      <c r="M339" s="102">
        <v>0</v>
      </c>
      <c r="N339" s="102">
        <v>0</v>
      </c>
      <c r="O339" s="102">
        <v>0</v>
      </c>
      <c r="P339" s="102">
        <v>0</v>
      </c>
      <c r="Q339" s="102">
        <v>2.2400000000000002</v>
      </c>
      <c r="R339" s="102">
        <v>0</v>
      </c>
      <c r="S339" s="102">
        <v>22444.37</v>
      </c>
      <c r="T339" s="102">
        <v>0</v>
      </c>
      <c r="U339" s="102">
        <v>193.78</v>
      </c>
      <c r="V339" s="102">
        <v>0</v>
      </c>
      <c r="W339" s="102">
        <v>0</v>
      </c>
      <c r="X339" s="102">
        <v>0</v>
      </c>
      <c r="Y339" s="102">
        <v>0</v>
      </c>
      <c r="Z339" s="102">
        <v>0</v>
      </c>
      <c r="AA339" s="102">
        <v>193.78</v>
      </c>
      <c r="AB339" s="102">
        <v>0</v>
      </c>
      <c r="AC339" s="102">
        <v>0</v>
      </c>
      <c r="AD339" s="102">
        <v>0</v>
      </c>
      <c r="AE339" s="102">
        <v>0</v>
      </c>
      <c r="AF339" s="102">
        <v>0</v>
      </c>
      <c r="AG339" s="102">
        <v>0</v>
      </c>
      <c r="AH339" s="102">
        <v>0</v>
      </c>
      <c r="AI339" s="102">
        <v>0</v>
      </c>
      <c r="AJ339" s="102">
        <v>0</v>
      </c>
      <c r="AK339" s="102">
        <v>0</v>
      </c>
      <c r="AL339" s="102">
        <v>0</v>
      </c>
      <c r="AM339" s="102">
        <v>0</v>
      </c>
      <c r="AN339" s="102">
        <v>0</v>
      </c>
      <c r="AO339" s="102">
        <v>0</v>
      </c>
      <c r="AP339" s="102">
        <v>0</v>
      </c>
      <c r="AQ339" s="102">
        <v>0</v>
      </c>
      <c r="AR339" s="102">
        <v>0</v>
      </c>
      <c r="AS339" s="102">
        <v>2.2291620000000001</v>
      </c>
      <c r="AT339" s="102">
        <v>0</v>
      </c>
      <c r="AU339" s="102">
        <f t="shared" si="5"/>
        <v>1.0838000000000125E-2</v>
      </c>
      <c r="AV339" s="102">
        <v>350.13</v>
      </c>
      <c r="AW339" s="102">
        <v>193.78</v>
      </c>
      <c r="AX339" s="103">
        <v>53</v>
      </c>
      <c r="AY339" s="103">
        <v>300</v>
      </c>
      <c r="AZ339" s="102">
        <v>214760.55710000001</v>
      </c>
      <c r="BA339" s="102">
        <v>58938.44</v>
      </c>
      <c r="BB339" s="104">
        <v>90</v>
      </c>
      <c r="BC339" s="104">
        <v>34.272934607702503</v>
      </c>
      <c r="BD339" s="104">
        <v>10.199999999999999</v>
      </c>
      <c r="BE339" s="104"/>
      <c r="BF339" s="100" t="s">
        <v>412</v>
      </c>
      <c r="BG339" s="97"/>
      <c r="BH339" s="100" t="s">
        <v>435</v>
      </c>
      <c r="BI339" s="100" t="s">
        <v>436</v>
      </c>
      <c r="BJ339" s="100" t="s">
        <v>740</v>
      </c>
      <c r="BK339" s="100" t="s">
        <v>139</v>
      </c>
      <c r="BL339" s="98" t="s">
        <v>11</v>
      </c>
      <c r="BM339" s="104">
        <v>178313.56189529999</v>
      </c>
      <c r="BN339" s="98" t="s">
        <v>339</v>
      </c>
      <c r="BO339" s="104"/>
      <c r="BP339" s="105">
        <v>37741</v>
      </c>
      <c r="BQ339" s="105">
        <v>46873</v>
      </c>
      <c r="BR339" s="104">
        <v>222.93</v>
      </c>
      <c r="BS339" s="104">
        <v>52.35</v>
      </c>
      <c r="BT339" s="104">
        <v>0</v>
      </c>
    </row>
    <row r="340" spans="1:72" s="94" customFormat="1" ht="18.2" customHeight="1" x14ac:dyDescent="0.15">
      <c r="A340" s="106">
        <v>338</v>
      </c>
      <c r="B340" s="107" t="s">
        <v>158</v>
      </c>
      <c r="C340" s="107" t="s">
        <v>411</v>
      </c>
      <c r="D340" s="108">
        <v>45261</v>
      </c>
      <c r="E340" s="109" t="s">
        <v>320</v>
      </c>
      <c r="F340" s="110">
        <v>94</v>
      </c>
      <c r="G340" s="110">
        <v>93</v>
      </c>
      <c r="H340" s="111">
        <v>24791.05</v>
      </c>
      <c r="I340" s="111">
        <v>24015.98</v>
      </c>
      <c r="J340" s="111">
        <v>0</v>
      </c>
      <c r="K340" s="111">
        <v>48807.03</v>
      </c>
      <c r="L340" s="111">
        <v>372.08</v>
      </c>
      <c r="M340" s="111">
        <v>0</v>
      </c>
      <c r="N340" s="111">
        <v>0</v>
      </c>
      <c r="O340" s="111">
        <v>0</v>
      </c>
      <c r="P340" s="111">
        <v>0</v>
      </c>
      <c r="Q340" s="111">
        <v>0</v>
      </c>
      <c r="R340" s="111">
        <v>0</v>
      </c>
      <c r="S340" s="111">
        <v>48807.03</v>
      </c>
      <c r="T340" s="111">
        <v>30765.34</v>
      </c>
      <c r="U340" s="111">
        <v>210.7</v>
      </c>
      <c r="V340" s="111">
        <v>0</v>
      </c>
      <c r="W340" s="111">
        <v>0</v>
      </c>
      <c r="X340" s="111">
        <v>0</v>
      </c>
      <c r="Y340" s="111">
        <v>0</v>
      </c>
      <c r="Z340" s="111">
        <v>0</v>
      </c>
      <c r="AA340" s="111">
        <v>30976.04</v>
      </c>
      <c r="AB340" s="111">
        <v>0</v>
      </c>
      <c r="AC340" s="111">
        <v>0</v>
      </c>
      <c r="AD340" s="111">
        <v>0</v>
      </c>
      <c r="AE340" s="111">
        <v>0</v>
      </c>
      <c r="AF340" s="111">
        <v>0</v>
      </c>
      <c r="AG340" s="111">
        <v>0</v>
      </c>
      <c r="AH340" s="111">
        <v>0</v>
      </c>
      <c r="AI340" s="111">
        <v>0</v>
      </c>
      <c r="AJ340" s="111">
        <v>0</v>
      </c>
      <c r="AK340" s="111">
        <v>0</v>
      </c>
      <c r="AL340" s="111">
        <v>0</v>
      </c>
      <c r="AM340" s="111">
        <v>0</v>
      </c>
      <c r="AN340" s="111">
        <v>0</v>
      </c>
      <c r="AO340" s="111">
        <v>0</v>
      </c>
      <c r="AP340" s="111">
        <v>0</v>
      </c>
      <c r="AQ340" s="111">
        <v>0</v>
      </c>
      <c r="AR340" s="111">
        <v>0</v>
      </c>
      <c r="AS340" s="111">
        <v>0</v>
      </c>
      <c r="AT340" s="111">
        <v>0</v>
      </c>
      <c r="AU340" s="111">
        <f t="shared" si="5"/>
        <v>0</v>
      </c>
      <c r="AV340" s="111">
        <v>24388.06</v>
      </c>
      <c r="AW340" s="111">
        <v>30976.04</v>
      </c>
      <c r="AX340" s="112">
        <v>54</v>
      </c>
      <c r="AY340" s="112">
        <v>300</v>
      </c>
      <c r="AZ340" s="111">
        <v>230111.0442</v>
      </c>
      <c r="BA340" s="111">
        <v>63151.199999999997</v>
      </c>
      <c r="BB340" s="113">
        <v>90</v>
      </c>
      <c r="BC340" s="113">
        <v>69.5573908334283</v>
      </c>
      <c r="BD340" s="113">
        <v>10.199999999999999</v>
      </c>
      <c r="BE340" s="113"/>
      <c r="BF340" s="109" t="s">
        <v>412</v>
      </c>
      <c r="BG340" s="106"/>
      <c r="BH340" s="109" t="s">
        <v>161</v>
      </c>
      <c r="BI340" s="109" t="s">
        <v>483</v>
      </c>
      <c r="BJ340" s="109" t="s">
        <v>484</v>
      </c>
      <c r="BK340" s="109" t="s">
        <v>416</v>
      </c>
      <c r="BL340" s="107" t="s">
        <v>11</v>
      </c>
      <c r="BM340" s="113">
        <v>387756.72317070002</v>
      </c>
      <c r="BN340" s="107" t="s">
        <v>339</v>
      </c>
      <c r="BO340" s="113"/>
      <c r="BP340" s="114">
        <v>37741</v>
      </c>
      <c r="BQ340" s="114">
        <v>46873</v>
      </c>
      <c r="BR340" s="113">
        <v>16243.34</v>
      </c>
      <c r="BS340" s="113">
        <v>56.25</v>
      </c>
      <c r="BT340" s="113">
        <v>44.91</v>
      </c>
    </row>
    <row r="341" spans="1:72" s="94" customFormat="1" ht="18.2" customHeight="1" x14ac:dyDescent="0.15">
      <c r="A341" s="97">
        <v>339</v>
      </c>
      <c r="B341" s="98" t="s">
        <v>158</v>
      </c>
      <c r="C341" s="98" t="s">
        <v>411</v>
      </c>
      <c r="D341" s="99">
        <v>45261</v>
      </c>
      <c r="E341" s="100" t="s">
        <v>321</v>
      </c>
      <c r="F341" s="101">
        <v>100</v>
      </c>
      <c r="G341" s="101">
        <v>99</v>
      </c>
      <c r="H341" s="102">
        <v>24791.05</v>
      </c>
      <c r="I341" s="102">
        <v>24994.19</v>
      </c>
      <c r="J341" s="102">
        <v>0</v>
      </c>
      <c r="K341" s="102">
        <v>49785.24</v>
      </c>
      <c r="L341" s="102">
        <v>372.08</v>
      </c>
      <c r="M341" s="102">
        <v>0</v>
      </c>
      <c r="N341" s="102">
        <v>0</v>
      </c>
      <c r="O341" s="102">
        <v>0</v>
      </c>
      <c r="P341" s="102">
        <v>0</v>
      </c>
      <c r="Q341" s="102">
        <v>0</v>
      </c>
      <c r="R341" s="102">
        <v>0</v>
      </c>
      <c r="S341" s="102">
        <v>49785.24</v>
      </c>
      <c r="T341" s="102">
        <v>33283.81</v>
      </c>
      <c r="U341" s="102">
        <v>210.7</v>
      </c>
      <c r="V341" s="102">
        <v>0</v>
      </c>
      <c r="W341" s="102">
        <v>0</v>
      </c>
      <c r="X341" s="102">
        <v>0</v>
      </c>
      <c r="Y341" s="102">
        <v>0</v>
      </c>
      <c r="Z341" s="102">
        <v>0</v>
      </c>
      <c r="AA341" s="102">
        <v>33494.51</v>
      </c>
      <c r="AB341" s="102">
        <v>0</v>
      </c>
      <c r="AC341" s="102">
        <v>0</v>
      </c>
      <c r="AD341" s="102">
        <v>0</v>
      </c>
      <c r="AE341" s="102">
        <v>0</v>
      </c>
      <c r="AF341" s="102">
        <v>0</v>
      </c>
      <c r="AG341" s="102">
        <v>0</v>
      </c>
      <c r="AH341" s="102">
        <v>0</v>
      </c>
      <c r="AI341" s="102">
        <v>0</v>
      </c>
      <c r="AJ341" s="102">
        <v>0</v>
      </c>
      <c r="AK341" s="102">
        <v>0</v>
      </c>
      <c r="AL341" s="102">
        <v>0</v>
      </c>
      <c r="AM341" s="102">
        <v>0</v>
      </c>
      <c r="AN341" s="102">
        <v>0</v>
      </c>
      <c r="AO341" s="102">
        <v>0</v>
      </c>
      <c r="AP341" s="102">
        <v>0</v>
      </c>
      <c r="AQ341" s="102">
        <v>0</v>
      </c>
      <c r="AR341" s="102">
        <v>0</v>
      </c>
      <c r="AS341" s="102">
        <v>0</v>
      </c>
      <c r="AT341" s="102">
        <v>0</v>
      </c>
      <c r="AU341" s="102">
        <f t="shared" si="5"/>
        <v>0</v>
      </c>
      <c r="AV341" s="102">
        <v>25366.27</v>
      </c>
      <c r="AW341" s="102">
        <v>33494.51</v>
      </c>
      <c r="AX341" s="103">
        <v>54</v>
      </c>
      <c r="AY341" s="103">
        <v>300</v>
      </c>
      <c r="AZ341" s="102">
        <v>230111.0442</v>
      </c>
      <c r="BA341" s="102">
        <v>63151.199999999997</v>
      </c>
      <c r="BB341" s="104">
        <v>90</v>
      </c>
      <c r="BC341" s="104">
        <v>70.951487857712905</v>
      </c>
      <c r="BD341" s="104">
        <v>10.199999999999999</v>
      </c>
      <c r="BE341" s="104"/>
      <c r="BF341" s="100" t="s">
        <v>412</v>
      </c>
      <c r="BG341" s="97"/>
      <c r="BH341" s="100" t="s">
        <v>161</v>
      </c>
      <c r="BI341" s="100" t="s">
        <v>483</v>
      </c>
      <c r="BJ341" s="100" t="s">
        <v>484</v>
      </c>
      <c r="BK341" s="100" t="s">
        <v>416</v>
      </c>
      <c r="BL341" s="98" t="s">
        <v>11</v>
      </c>
      <c r="BM341" s="104">
        <v>395528.29837560002</v>
      </c>
      <c r="BN341" s="98" t="s">
        <v>339</v>
      </c>
      <c r="BO341" s="104"/>
      <c r="BP341" s="105">
        <v>37741</v>
      </c>
      <c r="BQ341" s="105">
        <v>46873</v>
      </c>
      <c r="BR341" s="104">
        <v>17216.939999999999</v>
      </c>
      <c r="BS341" s="104">
        <v>56.25</v>
      </c>
      <c r="BT341" s="104">
        <v>44.91</v>
      </c>
    </row>
    <row r="342" spans="1:72" s="94" customFormat="1" ht="18.2" customHeight="1" x14ac:dyDescent="0.15">
      <c r="A342" s="106">
        <v>340</v>
      </c>
      <c r="B342" s="107" t="s">
        <v>158</v>
      </c>
      <c r="C342" s="107" t="s">
        <v>411</v>
      </c>
      <c r="D342" s="108">
        <v>45261</v>
      </c>
      <c r="E342" s="109" t="s">
        <v>322</v>
      </c>
      <c r="F342" s="110">
        <v>166</v>
      </c>
      <c r="G342" s="110">
        <v>165</v>
      </c>
      <c r="H342" s="111">
        <v>24987.35</v>
      </c>
      <c r="I342" s="111">
        <v>32839.07</v>
      </c>
      <c r="J342" s="111">
        <v>0</v>
      </c>
      <c r="K342" s="111">
        <v>57826.42</v>
      </c>
      <c r="L342" s="111">
        <v>367.55</v>
      </c>
      <c r="M342" s="111">
        <v>0</v>
      </c>
      <c r="N342" s="111">
        <v>0</v>
      </c>
      <c r="O342" s="111">
        <v>0</v>
      </c>
      <c r="P342" s="111">
        <v>0</v>
      </c>
      <c r="Q342" s="111">
        <v>0</v>
      </c>
      <c r="R342" s="111">
        <v>0</v>
      </c>
      <c r="S342" s="111">
        <v>57826.42</v>
      </c>
      <c r="T342" s="111">
        <v>62767.82</v>
      </c>
      <c r="U342" s="111">
        <v>209.87</v>
      </c>
      <c r="V342" s="111">
        <v>0</v>
      </c>
      <c r="W342" s="111">
        <v>0</v>
      </c>
      <c r="X342" s="111">
        <v>0</v>
      </c>
      <c r="Y342" s="111">
        <v>0</v>
      </c>
      <c r="Z342" s="111">
        <v>0</v>
      </c>
      <c r="AA342" s="111">
        <v>62977.69</v>
      </c>
      <c r="AB342" s="111">
        <v>0</v>
      </c>
      <c r="AC342" s="111">
        <v>0</v>
      </c>
      <c r="AD342" s="111">
        <v>0</v>
      </c>
      <c r="AE342" s="111">
        <v>0</v>
      </c>
      <c r="AF342" s="111">
        <v>0</v>
      </c>
      <c r="AG342" s="111">
        <v>0</v>
      </c>
      <c r="AH342" s="111">
        <v>0</v>
      </c>
      <c r="AI342" s="111">
        <v>0</v>
      </c>
      <c r="AJ342" s="111">
        <v>0</v>
      </c>
      <c r="AK342" s="111">
        <v>0</v>
      </c>
      <c r="AL342" s="111">
        <v>0</v>
      </c>
      <c r="AM342" s="111">
        <v>0</v>
      </c>
      <c r="AN342" s="111">
        <v>0</v>
      </c>
      <c r="AO342" s="111">
        <v>0</v>
      </c>
      <c r="AP342" s="111">
        <v>0</v>
      </c>
      <c r="AQ342" s="111">
        <v>0</v>
      </c>
      <c r="AR342" s="111">
        <v>0</v>
      </c>
      <c r="AS342" s="111">
        <v>0</v>
      </c>
      <c r="AT342" s="111">
        <v>0</v>
      </c>
      <c r="AU342" s="111">
        <f t="shared" si="5"/>
        <v>0</v>
      </c>
      <c r="AV342" s="111">
        <v>33206.620000000003</v>
      </c>
      <c r="AW342" s="111">
        <v>62977.69</v>
      </c>
      <c r="AX342" s="112">
        <v>54</v>
      </c>
      <c r="AY342" s="112">
        <v>300</v>
      </c>
      <c r="AZ342" s="111">
        <v>230245.27559999999</v>
      </c>
      <c r="BA342" s="111">
        <v>63151.199999999997</v>
      </c>
      <c r="BB342" s="113">
        <v>90</v>
      </c>
      <c r="BC342" s="113">
        <v>82.411384106715303</v>
      </c>
      <c r="BD342" s="113">
        <v>10.08</v>
      </c>
      <c r="BE342" s="113"/>
      <c r="BF342" s="109" t="s">
        <v>412</v>
      </c>
      <c r="BG342" s="106"/>
      <c r="BH342" s="109" t="s">
        <v>161</v>
      </c>
      <c r="BI342" s="109" t="s">
        <v>483</v>
      </c>
      <c r="BJ342" s="109" t="s">
        <v>484</v>
      </c>
      <c r="BK342" s="109" t="s">
        <v>416</v>
      </c>
      <c r="BL342" s="107" t="s">
        <v>11</v>
      </c>
      <c r="BM342" s="113">
        <v>459412.98070979997</v>
      </c>
      <c r="BN342" s="107" t="s">
        <v>339</v>
      </c>
      <c r="BO342" s="113"/>
      <c r="BP342" s="114">
        <v>37763</v>
      </c>
      <c r="BQ342" s="114">
        <v>46895</v>
      </c>
      <c r="BR342" s="113">
        <v>28690.99</v>
      </c>
      <c r="BS342" s="113">
        <v>61.61</v>
      </c>
      <c r="BT342" s="113">
        <v>44.89</v>
      </c>
    </row>
    <row r="343" spans="1:72" s="94" customFormat="1" ht="18.2" customHeight="1" x14ac:dyDescent="0.15">
      <c r="A343" s="97">
        <v>341</v>
      </c>
      <c r="B343" s="98" t="s">
        <v>158</v>
      </c>
      <c r="C343" s="98" t="s">
        <v>411</v>
      </c>
      <c r="D343" s="99">
        <v>45261</v>
      </c>
      <c r="E343" s="100" t="s">
        <v>323</v>
      </c>
      <c r="F343" s="101">
        <v>94</v>
      </c>
      <c r="G343" s="101">
        <v>93</v>
      </c>
      <c r="H343" s="102">
        <v>24987.35</v>
      </c>
      <c r="I343" s="102">
        <v>23821.119999999999</v>
      </c>
      <c r="J343" s="102">
        <v>0</v>
      </c>
      <c r="K343" s="102">
        <v>48808.47</v>
      </c>
      <c r="L343" s="102">
        <v>367.55</v>
      </c>
      <c r="M343" s="102">
        <v>0</v>
      </c>
      <c r="N343" s="102">
        <v>0</v>
      </c>
      <c r="O343" s="102">
        <v>0</v>
      </c>
      <c r="P343" s="102">
        <v>0</v>
      </c>
      <c r="Q343" s="102">
        <v>0</v>
      </c>
      <c r="R343" s="102">
        <v>0</v>
      </c>
      <c r="S343" s="102">
        <v>48808.47</v>
      </c>
      <c r="T343" s="102">
        <v>30456.36</v>
      </c>
      <c r="U343" s="102">
        <v>209.87</v>
      </c>
      <c r="V343" s="102">
        <v>0</v>
      </c>
      <c r="W343" s="102">
        <v>0</v>
      </c>
      <c r="X343" s="102">
        <v>0</v>
      </c>
      <c r="Y343" s="102">
        <v>0</v>
      </c>
      <c r="Z343" s="102">
        <v>0</v>
      </c>
      <c r="AA343" s="102">
        <v>30666.23</v>
      </c>
      <c r="AB343" s="102">
        <v>0</v>
      </c>
      <c r="AC343" s="102">
        <v>0</v>
      </c>
      <c r="AD343" s="102">
        <v>0</v>
      </c>
      <c r="AE343" s="102">
        <v>0</v>
      </c>
      <c r="AF343" s="102">
        <v>0</v>
      </c>
      <c r="AG343" s="102">
        <v>0</v>
      </c>
      <c r="AH343" s="102">
        <v>0</v>
      </c>
      <c r="AI343" s="102">
        <v>0</v>
      </c>
      <c r="AJ343" s="102">
        <v>0</v>
      </c>
      <c r="AK343" s="102">
        <v>0</v>
      </c>
      <c r="AL343" s="102">
        <v>0</v>
      </c>
      <c r="AM343" s="102">
        <v>0</v>
      </c>
      <c r="AN343" s="102">
        <v>0</v>
      </c>
      <c r="AO343" s="102">
        <v>0</v>
      </c>
      <c r="AP343" s="102">
        <v>0</v>
      </c>
      <c r="AQ343" s="102">
        <v>0</v>
      </c>
      <c r="AR343" s="102">
        <v>0</v>
      </c>
      <c r="AS343" s="102">
        <v>0</v>
      </c>
      <c r="AT343" s="102">
        <v>0</v>
      </c>
      <c r="AU343" s="102">
        <f t="shared" si="5"/>
        <v>0</v>
      </c>
      <c r="AV343" s="102">
        <v>24188.67</v>
      </c>
      <c r="AW343" s="102">
        <v>30666.23</v>
      </c>
      <c r="AX343" s="103">
        <v>54</v>
      </c>
      <c r="AY343" s="103">
        <v>300</v>
      </c>
      <c r="AZ343" s="102">
        <v>230187.10639999999</v>
      </c>
      <c r="BA343" s="102">
        <v>63151.199999999997</v>
      </c>
      <c r="BB343" s="104">
        <v>90</v>
      </c>
      <c r="BC343" s="104">
        <v>69.559443050963395</v>
      </c>
      <c r="BD343" s="104">
        <v>10.08</v>
      </c>
      <c r="BE343" s="104"/>
      <c r="BF343" s="100" t="s">
        <v>412</v>
      </c>
      <c r="BG343" s="97"/>
      <c r="BH343" s="100" t="s">
        <v>161</v>
      </c>
      <c r="BI343" s="100" t="s">
        <v>483</v>
      </c>
      <c r="BJ343" s="100" t="s">
        <v>484</v>
      </c>
      <c r="BK343" s="100" t="s">
        <v>416</v>
      </c>
      <c r="BL343" s="98" t="s">
        <v>11</v>
      </c>
      <c r="BM343" s="104">
        <v>387768.16352429998</v>
      </c>
      <c r="BN343" s="98" t="s">
        <v>339</v>
      </c>
      <c r="BO343" s="104"/>
      <c r="BP343" s="105">
        <v>37757</v>
      </c>
      <c r="BQ343" s="105">
        <v>46889</v>
      </c>
      <c r="BR343" s="104">
        <v>16732.2</v>
      </c>
      <c r="BS343" s="104">
        <v>61.61</v>
      </c>
      <c r="BT343" s="104">
        <v>44.9</v>
      </c>
    </row>
    <row r="344" spans="1:72" s="94" customFormat="1" ht="18.2" customHeight="1" x14ac:dyDescent="0.15">
      <c r="A344" s="106">
        <v>342</v>
      </c>
      <c r="B344" s="107" t="s">
        <v>158</v>
      </c>
      <c r="C344" s="107" t="s">
        <v>411</v>
      </c>
      <c r="D344" s="108">
        <v>45261</v>
      </c>
      <c r="E344" s="109" t="s">
        <v>136</v>
      </c>
      <c r="F344" s="110">
        <v>162</v>
      </c>
      <c r="G344" s="110">
        <v>161</v>
      </c>
      <c r="H344" s="111">
        <v>27402.720000000001</v>
      </c>
      <c r="I344" s="111">
        <v>35519.79</v>
      </c>
      <c r="J344" s="111">
        <v>0</v>
      </c>
      <c r="K344" s="111">
        <v>62922.51</v>
      </c>
      <c r="L344" s="111">
        <v>403.1</v>
      </c>
      <c r="M344" s="111">
        <v>0</v>
      </c>
      <c r="N344" s="111">
        <v>0</v>
      </c>
      <c r="O344" s="111">
        <v>0</v>
      </c>
      <c r="P344" s="111">
        <v>0</v>
      </c>
      <c r="Q344" s="111">
        <v>0</v>
      </c>
      <c r="R344" s="111">
        <v>0</v>
      </c>
      <c r="S344" s="111">
        <v>62922.51</v>
      </c>
      <c r="T344" s="111">
        <v>66450.539999999994</v>
      </c>
      <c r="U344" s="111">
        <v>230.16</v>
      </c>
      <c r="V344" s="111">
        <v>0</v>
      </c>
      <c r="W344" s="111">
        <v>0</v>
      </c>
      <c r="X344" s="111">
        <v>0</v>
      </c>
      <c r="Y344" s="111">
        <v>0</v>
      </c>
      <c r="Z344" s="111">
        <v>0</v>
      </c>
      <c r="AA344" s="111">
        <v>66680.7</v>
      </c>
      <c r="AB344" s="111">
        <v>0</v>
      </c>
      <c r="AC344" s="111">
        <v>0</v>
      </c>
      <c r="AD344" s="111">
        <v>0</v>
      </c>
      <c r="AE344" s="111">
        <v>0</v>
      </c>
      <c r="AF344" s="111">
        <v>0</v>
      </c>
      <c r="AG344" s="111">
        <v>0</v>
      </c>
      <c r="AH344" s="111">
        <v>0</v>
      </c>
      <c r="AI344" s="111">
        <v>0</v>
      </c>
      <c r="AJ344" s="111">
        <v>0</v>
      </c>
      <c r="AK344" s="111">
        <v>0</v>
      </c>
      <c r="AL344" s="111">
        <v>0</v>
      </c>
      <c r="AM344" s="111">
        <v>0</v>
      </c>
      <c r="AN344" s="111">
        <v>0</v>
      </c>
      <c r="AO344" s="111">
        <v>0</v>
      </c>
      <c r="AP344" s="111">
        <v>0</v>
      </c>
      <c r="AQ344" s="111">
        <v>0</v>
      </c>
      <c r="AR344" s="111">
        <v>0</v>
      </c>
      <c r="AS344" s="111">
        <v>0</v>
      </c>
      <c r="AT344" s="111">
        <v>0</v>
      </c>
      <c r="AU344" s="111">
        <f t="shared" si="5"/>
        <v>0</v>
      </c>
      <c r="AV344" s="111">
        <v>35922.89</v>
      </c>
      <c r="AW344" s="111">
        <v>66680.7</v>
      </c>
      <c r="AX344" s="112">
        <v>54</v>
      </c>
      <c r="AY344" s="112">
        <v>300</v>
      </c>
      <c r="AZ344" s="111">
        <v>252498.56839999999</v>
      </c>
      <c r="BA344" s="111">
        <v>69257.7</v>
      </c>
      <c r="BB344" s="113">
        <v>90</v>
      </c>
      <c r="BC344" s="113">
        <v>81.767455459826095</v>
      </c>
      <c r="BD344" s="113">
        <v>10.08</v>
      </c>
      <c r="BE344" s="113"/>
      <c r="BF344" s="109" t="s">
        <v>412</v>
      </c>
      <c r="BG344" s="106"/>
      <c r="BH344" s="109" t="s">
        <v>422</v>
      </c>
      <c r="BI344" s="109" t="s">
        <v>443</v>
      </c>
      <c r="BJ344" s="109" t="s">
        <v>445</v>
      </c>
      <c r="BK344" s="109" t="s">
        <v>416</v>
      </c>
      <c r="BL344" s="107" t="s">
        <v>11</v>
      </c>
      <c r="BM344" s="113">
        <v>499899.83597190003</v>
      </c>
      <c r="BN344" s="107" t="s">
        <v>339</v>
      </c>
      <c r="BO344" s="113"/>
      <c r="BP344" s="114">
        <v>37762</v>
      </c>
      <c r="BQ344" s="114">
        <v>46894</v>
      </c>
      <c r="BR344" s="113">
        <v>30364.66</v>
      </c>
      <c r="BS344" s="113">
        <v>67.56</v>
      </c>
      <c r="BT344" s="113">
        <v>44.89</v>
      </c>
    </row>
    <row r="345" spans="1:72" s="94" customFormat="1" ht="18.2" customHeight="1" x14ac:dyDescent="0.15">
      <c r="A345" s="97">
        <v>343</v>
      </c>
      <c r="B345" s="98" t="s">
        <v>158</v>
      </c>
      <c r="C345" s="98" t="s">
        <v>411</v>
      </c>
      <c r="D345" s="99">
        <v>45261</v>
      </c>
      <c r="E345" s="100" t="s">
        <v>324</v>
      </c>
      <c r="F345" s="101">
        <v>45</v>
      </c>
      <c r="G345" s="101">
        <v>44</v>
      </c>
      <c r="H345" s="102">
        <v>24984.240000000002</v>
      </c>
      <c r="I345" s="102">
        <v>13673.11</v>
      </c>
      <c r="J345" s="102">
        <v>0</v>
      </c>
      <c r="K345" s="102">
        <v>38657.35</v>
      </c>
      <c r="L345" s="102">
        <v>367.58</v>
      </c>
      <c r="M345" s="102">
        <v>0</v>
      </c>
      <c r="N345" s="102">
        <v>0</v>
      </c>
      <c r="O345" s="102">
        <v>0</v>
      </c>
      <c r="P345" s="102">
        <v>0</v>
      </c>
      <c r="Q345" s="102">
        <v>0</v>
      </c>
      <c r="R345" s="102">
        <v>0</v>
      </c>
      <c r="S345" s="102">
        <v>38657.35</v>
      </c>
      <c r="T345" s="102">
        <v>11935.03</v>
      </c>
      <c r="U345" s="102">
        <v>209.84</v>
      </c>
      <c r="V345" s="102">
        <v>0</v>
      </c>
      <c r="W345" s="102">
        <v>0</v>
      </c>
      <c r="X345" s="102">
        <v>0</v>
      </c>
      <c r="Y345" s="102">
        <v>0</v>
      </c>
      <c r="Z345" s="102">
        <v>0</v>
      </c>
      <c r="AA345" s="102">
        <v>12144.87</v>
      </c>
      <c r="AB345" s="102">
        <v>0</v>
      </c>
      <c r="AC345" s="102">
        <v>0</v>
      </c>
      <c r="AD345" s="102">
        <v>0</v>
      </c>
      <c r="AE345" s="102">
        <v>0</v>
      </c>
      <c r="AF345" s="102">
        <v>0</v>
      </c>
      <c r="AG345" s="102">
        <v>0</v>
      </c>
      <c r="AH345" s="102">
        <v>0</v>
      </c>
      <c r="AI345" s="102">
        <v>0</v>
      </c>
      <c r="AJ345" s="102">
        <v>0</v>
      </c>
      <c r="AK345" s="102">
        <v>0</v>
      </c>
      <c r="AL345" s="102">
        <v>0</v>
      </c>
      <c r="AM345" s="102">
        <v>0</v>
      </c>
      <c r="AN345" s="102">
        <v>0</v>
      </c>
      <c r="AO345" s="102">
        <v>0</v>
      </c>
      <c r="AP345" s="102">
        <v>0</v>
      </c>
      <c r="AQ345" s="102">
        <v>0</v>
      </c>
      <c r="AR345" s="102">
        <v>0</v>
      </c>
      <c r="AS345" s="102">
        <v>0</v>
      </c>
      <c r="AT345" s="102">
        <v>0</v>
      </c>
      <c r="AU345" s="102">
        <f t="shared" si="5"/>
        <v>0</v>
      </c>
      <c r="AV345" s="102">
        <v>14040.69</v>
      </c>
      <c r="AW345" s="102">
        <v>12144.87</v>
      </c>
      <c r="AX345" s="103">
        <v>54</v>
      </c>
      <c r="AY345" s="103">
        <v>300</v>
      </c>
      <c r="AZ345" s="102">
        <v>230245.27559999999</v>
      </c>
      <c r="BA345" s="102">
        <v>63151.199999999997</v>
      </c>
      <c r="BB345" s="104">
        <v>90</v>
      </c>
      <c r="BC345" s="104">
        <v>55.092563561737599</v>
      </c>
      <c r="BD345" s="104">
        <v>10.08</v>
      </c>
      <c r="BE345" s="104"/>
      <c r="BF345" s="100" t="s">
        <v>412</v>
      </c>
      <c r="BG345" s="97"/>
      <c r="BH345" s="100" t="s">
        <v>161</v>
      </c>
      <c r="BI345" s="100" t="s">
        <v>483</v>
      </c>
      <c r="BJ345" s="100" t="s">
        <v>484</v>
      </c>
      <c r="BK345" s="100" t="s">
        <v>416</v>
      </c>
      <c r="BL345" s="98" t="s">
        <v>11</v>
      </c>
      <c r="BM345" s="104">
        <v>307120.66197150003</v>
      </c>
      <c r="BN345" s="98" t="s">
        <v>339</v>
      </c>
      <c r="BO345" s="104"/>
      <c r="BP345" s="105">
        <v>37763</v>
      </c>
      <c r="BQ345" s="105">
        <v>46895</v>
      </c>
      <c r="BR345" s="104">
        <v>8485.7900000000009</v>
      </c>
      <c r="BS345" s="104">
        <v>61.61</v>
      </c>
      <c r="BT345" s="104">
        <v>44.89</v>
      </c>
    </row>
    <row r="346" spans="1:72" s="94" customFormat="1" ht="18.2" customHeight="1" x14ac:dyDescent="0.15">
      <c r="A346" s="106">
        <v>344</v>
      </c>
      <c r="B346" s="107" t="s">
        <v>158</v>
      </c>
      <c r="C346" s="107" t="s">
        <v>411</v>
      </c>
      <c r="D346" s="108">
        <v>45261</v>
      </c>
      <c r="E346" s="109" t="s">
        <v>325</v>
      </c>
      <c r="F346" s="110">
        <v>115</v>
      </c>
      <c r="G346" s="110">
        <v>114</v>
      </c>
      <c r="H346" s="111">
        <v>24987.35</v>
      </c>
      <c r="I346" s="111">
        <v>27032.19</v>
      </c>
      <c r="J346" s="111">
        <v>0</v>
      </c>
      <c r="K346" s="111">
        <v>52019.54</v>
      </c>
      <c r="L346" s="111">
        <v>367.55</v>
      </c>
      <c r="M346" s="111">
        <v>0</v>
      </c>
      <c r="N346" s="111">
        <v>0</v>
      </c>
      <c r="O346" s="111">
        <v>0</v>
      </c>
      <c r="P346" s="111">
        <v>0</v>
      </c>
      <c r="Q346" s="111">
        <v>0</v>
      </c>
      <c r="R346" s="111">
        <v>0</v>
      </c>
      <c r="S346" s="111">
        <v>52019.54</v>
      </c>
      <c r="T346" s="111">
        <v>39173.9</v>
      </c>
      <c r="U346" s="111">
        <v>209.87</v>
      </c>
      <c r="V346" s="111">
        <v>0</v>
      </c>
      <c r="W346" s="111">
        <v>0</v>
      </c>
      <c r="X346" s="111">
        <v>0</v>
      </c>
      <c r="Y346" s="111">
        <v>0</v>
      </c>
      <c r="Z346" s="111">
        <v>0</v>
      </c>
      <c r="AA346" s="111">
        <v>39383.769999999997</v>
      </c>
      <c r="AB346" s="111">
        <v>0</v>
      </c>
      <c r="AC346" s="111">
        <v>0</v>
      </c>
      <c r="AD346" s="111">
        <v>0</v>
      </c>
      <c r="AE346" s="111">
        <v>0</v>
      </c>
      <c r="AF346" s="111">
        <v>0</v>
      </c>
      <c r="AG346" s="111">
        <v>0</v>
      </c>
      <c r="AH346" s="111">
        <v>0</v>
      </c>
      <c r="AI346" s="111">
        <v>0</v>
      </c>
      <c r="AJ346" s="111">
        <v>0</v>
      </c>
      <c r="AK346" s="111">
        <v>0</v>
      </c>
      <c r="AL346" s="111">
        <v>0</v>
      </c>
      <c r="AM346" s="111">
        <v>0</v>
      </c>
      <c r="AN346" s="111">
        <v>0</v>
      </c>
      <c r="AO346" s="111">
        <v>0</v>
      </c>
      <c r="AP346" s="111">
        <v>0</v>
      </c>
      <c r="AQ346" s="111">
        <v>0</v>
      </c>
      <c r="AR346" s="111">
        <v>0</v>
      </c>
      <c r="AS346" s="111">
        <v>0</v>
      </c>
      <c r="AT346" s="111">
        <v>0</v>
      </c>
      <c r="AU346" s="111">
        <f t="shared" si="5"/>
        <v>0</v>
      </c>
      <c r="AV346" s="111">
        <v>27399.74</v>
      </c>
      <c r="AW346" s="111">
        <v>39383.769999999997</v>
      </c>
      <c r="AX346" s="112">
        <v>54</v>
      </c>
      <c r="AY346" s="112">
        <v>300</v>
      </c>
      <c r="AZ346" s="111">
        <v>230245.27559999999</v>
      </c>
      <c r="BA346" s="111">
        <v>63151.199999999997</v>
      </c>
      <c r="BB346" s="113">
        <v>90</v>
      </c>
      <c r="BC346" s="113">
        <v>74.135702884505804</v>
      </c>
      <c r="BD346" s="113">
        <v>10.08</v>
      </c>
      <c r="BE346" s="113"/>
      <c r="BF346" s="109" t="s">
        <v>412</v>
      </c>
      <c r="BG346" s="106"/>
      <c r="BH346" s="109" t="s">
        <v>161</v>
      </c>
      <c r="BI346" s="109" t="s">
        <v>483</v>
      </c>
      <c r="BJ346" s="109" t="s">
        <v>484</v>
      </c>
      <c r="BK346" s="109" t="s">
        <v>416</v>
      </c>
      <c r="BL346" s="107" t="s">
        <v>11</v>
      </c>
      <c r="BM346" s="113">
        <v>413279.11924259999</v>
      </c>
      <c r="BN346" s="107" t="s">
        <v>339</v>
      </c>
      <c r="BO346" s="113"/>
      <c r="BP346" s="114">
        <v>37763</v>
      </c>
      <c r="BQ346" s="114">
        <v>46895</v>
      </c>
      <c r="BR346" s="113">
        <v>20160.169999999998</v>
      </c>
      <c r="BS346" s="113">
        <v>61.61</v>
      </c>
      <c r="BT346" s="113">
        <v>44.89</v>
      </c>
    </row>
    <row r="347" spans="1:72" s="94" customFormat="1" ht="18.2" customHeight="1" x14ac:dyDescent="0.15">
      <c r="A347" s="97">
        <v>345</v>
      </c>
      <c r="B347" s="98" t="s">
        <v>158</v>
      </c>
      <c r="C347" s="98" t="s">
        <v>411</v>
      </c>
      <c r="D347" s="99">
        <v>45261</v>
      </c>
      <c r="E347" s="100" t="s">
        <v>326</v>
      </c>
      <c r="F347" s="101">
        <v>133</v>
      </c>
      <c r="G347" s="101">
        <v>132</v>
      </c>
      <c r="H347" s="102">
        <v>24987.35</v>
      </c>
      <c r="I347" s="102">
        <v>29369.439999999999</v>
      </c>
      <c r="J347" s="102">
        <v>0</v>
      </c>
      <c r="K347" s="102">
        <v>54356.79</v>
      </c>
      <c r="L347" s="102">
        <v>367.55</v>
      </c>
      <c r="M347" s="102">
        <v>0</v>
      </c>
      <c r="N347" s="102">
        <v>0</v>
      </c>
      <c r="O347" s="102">
        <v>0</v>
      </c>
      <c r="P347" s="102">
        <v>0</v>
      </c>
      <c r="Q347" s="102">
        <v>0</v>
      </c>
      <c r="R347" s="102">
        <v>0</v>
      </c>
      <c r="S347" s="102">
        <v>54356.79</v>
      </c>
      <c r="T347" s="102">
        <v>47177.37</v>
      </c>
      <c r="U347" s="102">
        <v>209.87</v>
      </c>
      <c r="V347" s="102">
        <v>0</v>
      </c>
      <c r="W347" s="102">
        <v>0</v>
      </c>
      <c r="X347" s="102">
        <v>0</v>
      </c>
      <c r="Y347" s="102">
        <v>0</v>
      </c>
      <c r="Z347" s="102">
        <v>0</v>
      </c>
      <c r="AA347" s="102">
        <v>47387.24</v>
      </c>
      <c r="AB347" s="102">
        <v>0</v>
      </c>
      <c r="AC347" s="102">
        <v>0</v>
      </c>
      <c r="AD347" s="102">
        <v>0</v>
      </c>
      <c r="AE347" s="102">
        <v>0</v>
      </c>
      <c r="AF347" s="102">
        <v>0</v>
      </c>
      <c r="AG347" s="102">
        <v>0</v>
      </c>
      <c r="AH347" s="102">
        <v>0</v>
      </c>
      <c r="AI347" s="102">
        <v>0</v>
      </c>
      <c r="AJ347" s="102">
        <v>0</v>
      </c>
      <c r="AK347" s="102">
        <v>0</v>
      </c>
      <c r="AL347" s="102">
        <v>0</v>
      </c>
      <c r="AM347" s="102">
        <v>0</v>
      </c>
      <c r="AN347" s="102">
        <v>0</v>
      </c>
      <c r="AO347" s="102">
        <v>0</v>
      </c>
      <c r="AP347" s="102">
        <v>0</v>
      </c>
      <c r="AQ347" s="102">
        <v>0</v>
      </c>
      <c r="AR347" s="102">
        <v>0</v>
      </c>
      <c r="AS347" s="102">
        <v>0</v>
      </c>
      <c r="AT347" s="102">
        <v>0</v>
      </c>
      <c r="AU347" s="102">
        <f t="shared" si="5"/>
        <v>0</v>
      </c>
      <c r="AV347" s="102">
        <v>29736.99</v>
      </c>
      <c r="AW347" s="102">
        <v>47387.24</v>
      </c>
      <c r="AX347" s="103">
        <v>54</v>
      </c>
      <c r="AY347" s="103">
        <v>300</v>
      </c>
      <c r="AZ347" s="102">
        <v>230254.95879999999</v>
      </c>
      <c r="BA347" s="102">
        <v>63151.199999999997</v>
      </c>
      <c r="BB347" s="104">
        <v>90</v>
      </c>
      <c r="BC347" s="104">
        <v>77.466637213544601</v>
      </c>
      <c r="BD347" s="104">
        <v>10.08</v>
      </c>
      <c r="BE347" s="104"/>
      <c r="BF347" s="100" t="s">
        <v>412</v>
      </c>
      <c r="BG347" s="97"/>
      <c r="BH347" s="100" t="s">
        <v>161</v>
      </c>
      <c r="BI347" s="100" t="s">
        <v>483</v>
      </c>
      <c r="BJ347" s="100" t="s">
        <v>484</v>
      </c>
      <c r="BK347" s="100" t="s">
        <v>416</v>
      </c>
      <c r="BL347" s="98" t="s">
        <v>11</v>
      </c>
      <c r="BM347" s="104">
        <v>431847.84594510001</v>
      </c>
      <c r="BN347" s="98" t="s">
        <v>339</v>
      </c>
      <c r="BO347" s="104"/>
      <c r="BP347" s="105">
        <v>37764</v>
      </c>
      <c r="BQ347" s="105">
        <v>46896</v>
      </c>
      <c r="BR347" s="104">
        <v>23209.4</v>
      </c>
      <c r="BS347" s="104">
        <v>61.61</v>
      </c>
      <c r="BT347" s="104">
        <v>44.88</v>
      </c>
    </row>
    <row r="348" spans="1:72" s="94" customFormat="1" ht="18.2" customHeight="1" x14ac:dyDescent="0.15">
      <c r="A348" s="106">
        <v>346</v>
      </c>
      <c r="B348" s="107" t="s">
        <v>158</v>
      </c>
      <c r="C348" s="107" t="s">
        <v>411</v>
      </c>
      <c r="D348" s="108">
        <v>45261</v>
      </c>
      <c r="E348" s="109" t="s">
        <v>155</v>
      </c>
      <c r="F348" s="110">
        <v>195</v>
      </c>
      <c r="G348" s="110">
        <v>194</v>
      </c>
      <c r="H348" s="111">
        <v>24987.35</v>
      </c>
      <c r="I348" s="111">
        <v>35189.949999999997</v>
      </c>
      <c r="J348" s="111">
        <v>0</v>
      </c>
      <c r="K348" s="111">
        <v>60177.3</v>
      </c>
      <c r="L348" s="111">
        <v>367.55</v>
      </c>
      <c r="M348" s="111">
        <v>0</v>
      </c>
      <c r="N348" s="111">
        <v>0</v>
      </c>
      <c r="O348" s="111">
        <v>0</v>
      </c>
      <c r="P348" s="111">
        <v>0</v>
      </c>
      <c r="Q348" s="111">
        <v>0</v>
      </c>
      <c r="R348" s="111">
        <v>0</v>
      </c>
      <c r="S348" s="111">
        <v>60177.3</v>
      </c>
      <c r="T348" s="111">
        <v>77406.95</v>
      </c>
      <c r="U348" s="111">
        <v>209.87</v>
      </c>
      <c r="V348" s="111">
        <v>0</v>
      </c>
      <c r="W348" s="111">
        <v>0</v>
      </c>
      <c r="X348" s="111">
        <v>0</v>
      </c>
      <c r="Y348" s="111">
        <v>0</v>
      </c>
      <c r="Z348" s="111">
        <v>0</v>
      </c>
      <c r="AA348" s="111">
        <v>77616.820000000007</v>
      </c>
      <c r="AB348" s="111">
        <v>0</v>
      </c>
      <c r="AC348" s="111">
        <v>0</v>
      </c>
      <c r="AD348" s="111">
        <v>0</v>
      </c>
      <c r="AE348" s="111">
        <v>0</v>
      </c>
      <c r="AF348" s="111">
        <v>0</v>
      </c>
      <c r="AG348" s="111">
        <v>0</v>
      </c>
      <c r="AH348" s="111">
        <v>0</v>
      </c>
      <c r="AI348" s="111">
        <v>0</v>
      </c>
      <c r="AJ348" s="111">
        <v>0</v>
      </c>
      <c r="AK348" s="111">
        <v>0</v>
      </c>
      <c r="AL348" s="111">
        <v>0</v>
      </c>
      <c r="AM348" s="111">
        <v>0</v>
      </c>
      <c r="AN348" s="111">
        <v>0</v>
      </c>
      <c r="AO348" s="111">
        <v>0</v>
      </c>
      <c r="AP348" s="111">
        <v>0</v>
      </c>
      <c r="AQ348" s="111">
        <v>0</v>
      </c>
      <c r="AR348" s="111">
        <v>0</v>
      </c>
      <c r="AS348" s="111">
        <v>0</v>
      </c>
      <c r="AT348" s="111">
        <v>0</v>
      </c>
      <c r="AU348" s="111">
        <f t="shared" si="5"/>
        <v>0</v>
      </c>
      <c r="AV348" s="111">
        <v>35557.5</v>
      </c>
      <c r="AW348" s="111">
        <v>77616.820000000007</v>
      </c>
      <c r="AX348" s="112">
        <v>54</v>
      </c>
      <c r="AY348" s="112">
        <v>300</v>
      </c>
      <c r="AZ348" s="111">
        <v>230036.5258</v>
      </c>
      <c r="BA348" s="111">
        <v>63151.199999999997</v>
      </c>
      <c r="BB348" s="113">
        <v>90</v>
      </c>
      <c r="BC348" s="113">
        <v>85.761743244784</v>
      </c>
      <c r="BD348" s="113">
        <v>10.08</v>
      </c>
      <c r="BE348" s="113"/>
      <c r="BF348" s="109" t="s">
        <v>412</v>
      </c>
      <c r="BG348" s="106"/>
      <c r="BH348" s="109" t="s">
        <v>161</v>
      </c>
      <c r="BI348" s="109" t="s">
        <v>483</v>
      </c>
      <c r="BJ348" s="109" t="s">
        <v>484</v>
      </c>
      <c r="BK348" s="109" t="s">
        <v>416</v>
      </c>
      <c r="BL348" s="107" t="s">
        <v>11</v>
      </c>
      <c r="BM348" s="113">
        <v>478089.99353699997</v>
      </c>
      <c r="BN348" s="107" t="s">
        <v>339</v>
      </c>
      <c r="BO348" s="113"/>
      <c r="BP348" s="114">
        <v>37770</v>
      </c>
      <c r="BQ348" s="114">
        <v>46902</v>
      </c>
      <c r="BR348" s="113">
        <v>33087.410000000003</v>
      </c>
      <c r="BS348" s="113">
        <v>61.61</v>
      </c>
      <c r="BT348" s="113">
        <v>44.93</v>
      </c>
    </row>
    <row r="349" spans="1:72" s="94" customFormat="1" ht="18.2" customHeight="1" x14ac:dyDescent="0.15">
      <c r="A349" s="97">
        <v>347</v>
      </c>
      <c r="B349" s="98" t="s">
        <v>158</v>
      </c>
      <c r="C349" s="98" t="s">
        <v>411</v>
      </c>
      <c r="D349" s="99">
        <v>45261</v>
      </c>
      <c r="E349" s="100" t="s">
        <v>327</v>
      </c>
      <c r="F349" s="101">
        <v>127</v>
      </c>
      <c r="G349" s="101">
        <v>126</v>
      </c>
      <c r="H349" s="102">
        <v>24987.35</v>
      </c>
      <c r="I349" s="102">
        <v>28629.119999999999</v>
      </c>
      <c r="J349" s="102">
        <v>0</v>
      </c>
      <c r="K349" s="102">
        <v>53616.47</v>
      </c>
      <c r="L349" s="102">
        <v>367.55</v>
      </c>
      <c r="M349" s="102">
        <v>0</v>
      </c>
      <c r="N349" s="102">
        <v>0</v>
      </c>
      <c r="O349" s="102">
        <v>0</v>
      </c>
      <c r="P349" s="102">
        <v>0</v>
      </c>
      <c r="Q349" s="102">
        <v>0</v>
      </c>
      <c r="R349" s="102">
        <v>0</v>
      </c>
      <c r="S349" s="102">
        <v>53616.47</v>
      </c>
      <c r="T349" s="102">
        <v>44703.22</v>
      </c>
      <c r="U349" s="102">
        <v>209.87</v>
      </c>
      <c r="V349" s="102">
        <v>0</v>
      </c>
      <c r="W349" s="102">
        <v>0</v>
      </c>
      <c r="X349" s="102">
        <v>0</v>
      </c>
      <c r="Y349" s="102">
        <v>0</v>
      </c>
      <c r="Z349" s="102">
        <v>0</v>
      </c>
      <c r="AA349" s="102">
        <v>44913.09</v>
      </c>
      <c r="AB349" s="102">
        <v>0</v>
      </c>
      <c r="AC349" s="102">
        <v>0</v>
      </c>
      <c r="AD349" s="102">
        <v>0</v>
      </c>
      <c r="AE349" s="102">
        <v>0</v>
      </c>
      <c r="AF349" s="102">
        <v>0</v>
      </c>
      <c r="AG349" s="102">
        <v>0</v>
      </c>
      <c r="AH349" s="102">
        <v>0</v>
      </c>
      <c r="AI349" s="102">
        <v>0</v>
      </c>
      <c r="AJ349" s="102">
        <v>0</v>
      </c>
      <c r="AK349" s="102">
        <v>0</v>
      </c>
      <c r="AL349" s="102">
        <v>0</v>
      </c>
      <c r="AM349" s="102">
        <v>0</v>
      </c>
      <c r="AN349" s="102">
        <v>0</v>
      </c>
      <c r="AO349" s="102">
        <v>0</v>
      </c>
      <c r="AP349" s="102">
        <v>0</v>
      </c>
      <c r="AQ349" s="102">
        <v>0</v>
      </c>
      <c r="AR349" s="102">
        <v>0</v>
      </c>
      <c r="AS349" s="102">
        <v>0</v>
      </c>
      <c r="AT349" s="102">
        <v>0</v>
      </c>
      <c r="AU349" s="102">
        <f t="shared" si="5"/>
        <v>0</v>
      </c>
      <c r="AV349" s="102">
        <v>28996.67</v>
      </c>
      <c r="AW349" s="102">
        <v>44913.09</v>
      </c>
      <c r="AX349" s="103">
        <v>54</v>
      </c>
      <c r="AY349" s="103">
        <v>300</v>
      </c>
      <c r="AZ349" s="102">
        <v>229977.09349999999</v>
      </c>
      <c r="BA349" s="102">
        <v>63151.199999999997</v>
      </c>
      <c r="BB349" s="104">
        <v>90</v>
      </c>
      <c r="BC349" s="104">
        <v>76.411569376353896</v>
      </c>
      <c r="BD349" s="104">
        <v>10.08</v>
      </c>
      <c r="BE349" s="104"/>
      <c r="BF349" s="100" t="s">
        <v>412</v>
      </c>
      <c r="BG349" s="97"/>
      <c r="BH349" s="100" t="s">
        <v>161</v>
      </c>
      <c r="BI349" s="100" t="s">
        <v>483</v>
      </c>
      <c r="BJ349" s="100" t="s">
        <v>484</v>
      </c>
      <c r="BK349" s="100" t="s">
        <v>416</v>
      </c>
      <c r="BL349" s="98" t="s">
        <v>11</v>
      </c>
      <c r="BM349" s="104">
        <v>425966.2330443</v>
      </c>
      <c r="BN349" s="98" t="s">
        <v>339</v>
      </c>
      <c r="BO349" s="104"/>
      <c r="BP349" s="105">
        <v>37771</v>
      </c>
      <c r="BQ349" s="105">
        <v>46903</v>
      </c>
      <c r="BR349" s="104">
        <v>22310.9</v>
      </c>
      <c r="BS349" s="104">
        <v>61.61</v>
      </c>
      <c r="BT349" s="104">
        <v>44.94</v>
      </c>
    </row>
    <row r="350" spans="1:72" s="94" customFormat="1" ht="18.2" customHeight="1" x14ac:dyDescent="0.15">
      <c r="A350" s="106">
        <v>348</v>
      </c>
      <c r="B350" s="107" t="s">
        <v>158</v>
      </c>
      <c r="C350" s="107" t="s">
        <v>411</v>
      </c>
      <c r="D350" s="108">
        <v>45261</v>
      </c>
      <c r="E350" s="109" t="s">
        <v>328</v>
      </c>
      <c r="F350" s="110">
        <v>193</v>
      </c>
      <c r="G350" s="110">
        <v>192</v>
      </c>
      <c r="H350" s="111">
        <v>24987.35</v>
      </c>
      <c r="I350" s="111">
        <v>35045.49</v>
      </c>
      <c r="J350" s="111">
        <v>0</v>
      </c>
      <c r="K350" s="111">
        <v>60032.84</v>
      </c>
      <c r="L350" s="111">
        <v>367.55</v>
      </c>
      <c r="M350" s="111">
        <v>0</v>
      </c>
      <c r="N350" s="111">
        <v>0</v>
      </c>
      <c r="O350" s="111">
        <v>0</v>
      </c>
      <c r="P350" s="111">
        <v>0</v>
      </c>
      <c r="Q350" s="111">
        <v>0</v>
      </c>
      <c r="R350" s="111">
        <v>0</v>
      </c>
      <c r="S350" s="111">
        <v>60032.84</v>
      </c>
      <c r="T350" s="111">
        <v>76376.05</v>
      </c>
      <c r="U350" s="111">
        <v>209.87</v>
      </c>
      <c r="V350" s="111">
        <v>0</v>
      </c>
      <c r="W350" s="111">
        <v>0</v>
      </c>
      <c r="X350" s="111">
        <v>0</v>
      </c>
      <c r="Y350" s="111">
        <v>0</v>
      </c>
      <c r="Z350" s="111">
        <v>0</v>
      </c>
      <c r="AA350" s="111">
        <v>76585.919999999998</v>
      </c>
      <c r="AB350" s="111">
        <v>0</v>
      </c>
      <c r="AC350" s="111">
        <v>0</v>
      </c>
      <c r="AD350" s="111">
        <v>0</v>
      </c>
      <c r="AE350" s="111">
        <v>0</v>
      </c>
      <c r="AF350" s="111">
        <v>0</v>
      </c>
      <c r="AG350" s="111">
        <v>0</v>
      </c>
      <c r="AH350" s="111">
        <v>0</v>
      </c>
      <c r="AI350" s="111">
        <v>0</v>
      </c>
      <c r="AJ350" s="111">
        <v>0</v>
      </c>
      <c r="AK350" s="111">
        <v>0</v>
      </c>
      <c r="AL350" s="111">
        <v>0</v>
      </c>
      <c r="AM350" s="111">
        <v>0</v>
      </c>
      <c r="AN350" s="111">
        <v>0</v>
      </c>
      <c r="AO350" s="111">
        <v>0</v>
      </c>
      <c r="AP350" s="111">
        <v>0</v>
      </c>
      <c r="AQ350" s="111">
        <v>0</v>
      </c>
      <c r="AR350" s="111">
        <v>0</v>
      </c>
      <c r="AS350" s="111">
        <v>0</v>
      </c>
      <c r="AT350" s="111">
        <v>0</v>
      </c>
      <c r="AU350" s="111">
        <f t="shared" si="5"/>
        <v>0</v>
      </c>
      <c r="AV350" s="111">
        <v>35413.040000000001</v>
      </c>
      <c r="AW350" s="111">
        <v>76585.919999999998</v>
      </c>
      <c r="AX350" s="112">
        <v>54</v>
      </c>
      <c r="AY350" s="112">
        <v>300</v>
      </c>
      <c r="AZ350" s="111">
        <v>229977.09349999999</v>
      </c>
      <c r="BA350" s="111">
        <v>63151.199999999997</v>
      </c>
      <c r="BB350" s="113">
        <v>90</v>
      </c>
      <c r="BC350" s="113">
        <v>85.555865921787699</v>
      </c>
      <c r="BD350" s="113">
        <v>10.08</v>
      </c>
      <c r="BE350" s="113"/>
      <c r="BF350" s="109" t="s">
        <v>412</v>
      </c>
      <c r="BG350" s="106"/>
      <c r="BH350" s="109" t="s">
        <v>161</v>
      </c>
      <c r="BI350" s="109" t="s">
        <v>483</v>
      </c>
      <c r="BJ350" s="109" t="s">
        <v>484</v>
      </c>
      <c r="BK350" s="109" t="s">
        <v>416</v>
      </c>
      <c r="BL350" s="107" t="s">
        <v>11</v>
      </c>
      <c r="BM350" s="113">
        <v>476942.30361960002</v>
      </c>
      <c r="BN350" s="107" t="s">
        <v>339</v>
      </c>
      <c r="BO350" s="113"/>
      <c r="BP350" s="114">
        <v>37771</v>
      </c>
      <c r="BQ350" s="114">
        <v>46903</v>
      </c>
      <c r="BR350" s="113">
        <v>32641.09</v>
      </c>
      <c r="BS350" s="113">
        <v>61.61</v>
      </c>
      <c r="BT350" s="113">
        <v>44.94</v>
      </c>
    </row>
    <row r="351" spans="1:72" s="94" customFormat="1" ht="18.2" customHeight="1" x14ac:dyDescent="0.15">
      <c r="A351" s="97">
        <v>349</v>
      </c>
      <c r="B351" s="98" t="s">
        <v>158</v>
      </c>
      <c r="C351" s="98" t="s">
        <v>411</v>
      </c>
      <c r="D351" s="99">
        <v>45261</v>
      </c>
      <c r="E351" s="100" t="s">
        <v>329</v>
      </c>
      <c r="F351" s="101">
        <v>9</v>
      </c>
      <c r="G351" s="101">
        <v>10</v>
      </c>
      <c r="H351" s="102">
        <v>32591.53</v>
      </c>
      <c r="I351" s="102">
        <v>5015.63</v>
      </c>
      <c r="J351" s="102">
        <v>0</v>
      </c>
      <c r="K351" s="102">
        <v>37607.160000000003</v>
      </c>
      <c r="L351" s="102">
        <v>479.63</v>
      </c>
      <c r="M351" s="102">
        <v>0</v>
      </c>
      <c r="N351" s="102">
        <v>0</v>
      </c>
      <c r="O351" s="102">
        <v>878.61</v>
      </c>
      <c r="P351" s="102">
        <v>0</v>
      </c>
      <c r="Q351" s="102">
        <v>0</v>
      </c>
      <c r="R351" s="102">
        <v>0</v>
      </c>
      <c r="S351" s="102">
        <v>36728.550000000003</v>
      </c>
      <c r="T351" s="102">
        <v>3267.34</v>
      </c>
      <c r="U351" s="102">
        <v>273.74</v>
      </c>
      <c r="V351" s="102">
        <v>0</v>
      </c>
      <c r="W351" s="102">
        <v>648.79999999999995</v>
      </c>
      <c r="X351" s="102">
        <v>0</v>
      </c>
      <c r="Y351" s="102">
        <v>0</v>
      </c>
      <c r="Z351" s="102">
        <v>0</v>
      </c>
      <c r="AA351" s="102">
        <v>2892.28</v>
      </c>
      <c r="AB351" s="102">
        <v>0</v>
      </c>
      <c r="AC351" s="102">
        <v>0</v>
      </c>
      <c r="AD351" s="102">
        <v>0</v>
      </c>
      <c r="AE351" s="102">
        <v>0</v>
      </c>
      <c r="AF351" s="102">
        <v>0</v>
      </c>
      <c r="AG351" s="102">
        <v>0</v>
      </c>
      <c r="AH351" s="102">
        <v>0</v>
      </c>
      <c r="AI351" s="102">
        <v>0</v>
      </c>
      <c r="AJ351" s="102">
        <v>160.78</v>
      </c>
      <c r="AK351" s="102">
        <v>0</v>
      </c>
      <c r="AL351" s="102">
        <v>0</v>
      </c>
      <c r="AM351" s="102">
        <v>93.29</v>
      </c>
      <c r="AN351" s="102">
        <v>0</v>
      </c>
      <c r="AO351" s="102">
        <v>90.24</v>
      </c>
      <c r="AP351" s="102">
        <v>137.76</v>
      </c>
      <c r="AQ351" s="102">
        <v>0</v>
      </c>
      <c r="AR351" s="102">
        <v>0</v>
      </c>
      <c r="AS351" s="102">
        <v>2.5170000000000001E-3</v>
      </c>
      <c r="AT351" s="102">
        <v>0</v>
      </c>
      <c r="AU351" s="102">
        <f t="shared" si="5"/>
        <v>2009.4774830000001</v>
      </c>
      <c r="AV351" s="102">
        <v>4616.6499999999996</v>
      </c>
      <c r="AW351" s="102">
        <v>2892.28</v>
      </c>
      <c r="AX351" s="103">
        <v>55</v>
      </c>
      <c r="AY351" s="103">
        <v>300</v>
      </c>
      <c r="AZ351" s="102">
        <v>300366.52309999999</v>
      </c>
      <c r="BA351" s="102">
        <v>82394.78</v>
      </c>
      <c r="BB351" s="104">
        <v>90</v>
      </c>
      <c r="BC351" s="104">
        <v>40.118676207400497</v>
      </c>
      <c r="BD351" s="104">
        <v>10.08</v>
      </c>
      <c r="BE351" s="104"/>
      <c r="BF351" s="100" t="s">
        <v>412</v>
      </c>
      <c r="BG351" s="97"/>
      <c r="BH351" s="100" t="s">
        <v>422</v>
      </c>
      <c r="BI351" s="100" t="s">
        <v>443</v>
      </c>
      <c r="BJ351" s="100" t="s">
        <v>445</v>
      </c>
      <c r="BK351" s="100" t="s">
        <v>416</v>
      </c>
      <c r="BL351" s="98" t="s">
        <v>11</v>
      </c>
      <c r="BM351" s="104">
        <v>291796.94389950001</v>
      </c>
      <c r="BN351" s="98" t="s">
        <v>339</v>
      </c>
      <c r="BO351" s="104"/>
      <c r="BP351" s="105">
        <v>37767</v>
      </c>
      <c r="BQ351" s="105">
        <v>46899</v>
      </c>
      <c r="BR351" s="104">
        <v>2108.63</v>
      </c>
      <c r="BS351" s="104">
        <v>80.39</v>
      </c>
      <c r="BT351" s="104">
        <v>44.89</v>
      </c>
    </row>
    <row r="352" spans="1:72" s="94" customFormat="1" ht="18.2" customHeight="1" x14ac:dyDescent="0.15">
      <c r="A352" s="106">
        <v>350</v>
      </c>
      <c r="B352" s="107" t="s">
        <v>158</v>
      </c>
      <c r="C352" s="107" t="s">
        <v>411</v>
      </c>
      <c r="D352" s="108">
        <v>45261</v>
      </c>
      <c r="E352" s="109" t="s">
        <v>137</v>
      </c>
      <c r="F352" s="110">
        <v>171</v>
      </c>
      <c r="G352" s="110">
        <v>170</v>
      </c>
      <c r="H352" s="111">
        <v>32503.61</v>
      </c>
      <c r="I352" s="111">
        <v>43178.27</v>
      </c>
      <c r="J352" s="111">
        <v>0</v>
      </c>
      <c r="K352" s="111">
        <v>75681.88</v>
      </c>
      <c r="L352" s="111">
        <v>478.02</v>
      </c>
      <c r="M352" s="111">
        <v>0</v>
      </c>
      <c r="N352" s="111">
        <v>0</v>
      </c>
      <c r="O352" s="111">
        <v>0</v>
      </c>
      <c r="P352" s="111">
        <v>0</v>
      </c>
      <c r="Q352" s="111">
        <v>0</v>
      </c>
      <c r="R352" s="111">
        <v>0</v>
      </c>
      <c r="S352" s="111">
        <v>75681.88</v>
      </c>
      <c r="T352" s="111">
        <v>84497.22</v>
      </c>
      <c r="U352" s="111">
        <v>273</v>
      </c>
      <c r="V352" s="111">
        <v>0</v>
      </c>
      <c r="W352" s="111">
        <v>0</v>
      </c>
      <c r="X352" s="111">
        <v>0</v>
      </c>
      <c r="Y352" s="111">
        <v>0</v>
      </c>
      <c r="Z352" s="111">
        <v>0</v>
      </c>
      <c r="AA352" s="111">
        <v>84770.22</v>
      </c>
      <c r="AB352" s="111">
        <v>0</v>
      </c>
      <c r="AC352" s="111">
        <v>0</v>
      </c>
      <c r="AD352" s="111">
        <v>0</v>
      </c>
      <c r="AE352" s="111">
        <v>0</v>
      </c>
      <c r="AF352" s="111">
        <v>0</v>
      </c>
      <c r="AG352" s="111">
        <v>0</v>
      </c>
      <c r="AH352" s="111">
        <v>0</v>
      </c>
      <c r="AI352" s="111">
        <v>0</v>
      </c>
      <c r="AJ352" s="111">
        <v>0</v>
      </c>
      <c r="AK352" s="111">
        <v>0</v>
      </c>
      <c r="AL352" s="111">
        <v>0</v>
      </c>
      <c r="AM352" s="111">
        <v>0</v>
      </c>
      <c r="AN352" s="111">
        <v>0</v>
      </c>
      <c r="AO352" s="111">
        <v>0</v>
      </c>
      <c r="AP352" s="111">
        <v>0</v>
      </c>
      <c r="AQ352" s="111">
        <v>0</v>
      </c>
      <c r="AR352" s="111">
        <v>0</v>
      </c>
      <c r="AS352" s="111">
        <v>0</v>
      </c>
      <c r="AT352" s="111">
        <v>0</v>
      </c>
      <c r="AU352" s="111">
        <f t="shared" si="5"/>
        <v>0</v>
      </c>
      <c r="AV352" s="111">
        <v>43656.29</v>
      </c>
      <c r="AW352" s="111">
        <v>84770.22</v>
      </c>
      <c r="AX352" s="112">
        <v>55</v>
      </c>
      <c r="AY352" s="112">
        <v>300</v>
      </c>
      <c r="AZ352" s="111">
        <v>299351.66960000002</v>
      </c>
      <c r="BA352" s="111">
        <v>82137.600000000006</v>
      </c>
      <c r="BB352" s="113">
        <v>90</v>
      </c>
      <c r="BC352" s="113">
        <v>82.926323632538598</v>
      </c>
      <c r="BD352" s="113">
        <v>10.08</v>
      </c>
      <c r="BE352" s="113"/>
      <c r="BF352" s="109" t="s">
        <v>412</v>
      </c>
      <c r="BG352" s="106"/>
      <c r="BH352" s="109" t="s">
        <v>435</v>
      </c>
      <c r="BI352" s="109" t="s">
        <v>436</v>
      </c>
      <c r="BJ352" s="109" t="s">
        <v>734</v>
      </c>
      <c r="BK352" s="109" t="s">
        <v>416</v>
      </c>
      <c r="BL352" s="107" t="s">
        <v>11</v>
      </c>
      <c r="BM352" s="113">
        <v>601269.07521719998</v>
      </c>
      <c r="BN352" s="107" t="s">
        <v>339</v>
      </c>
      <c r="BO352" s="113"/>
      <c r="BP352" s="114">
        <v>37768</v>
      </c>
      <c r="BQ352" s="114">
        <v>46900</v>
      </c>
      <c r="BR352" s="113">
        <v>36858.269999999997</v>
      </c>
      <c r="BS352" s="113">
        <v>79.930000000000007</v>
      </c>
      <c r="BT352" s="113">
        <v>44.9</v>
      </c>
    </row>
    <row r="353" spans="1:72" s="94" customFormat="1" ht="18.2" customHeight="1" x14ac:dyDescent="0.15">
      <c r="A353" s="97">
        <v>351</v>
      </c>
      <c r="B353" s="98" t="s">
        <v>158</v>
      </c>
      <c r="C353" s="98" t="s">
        <v>411</v>
      </c>
      <c r="D353" s="99">
        <v>45261</v>
      </c>
      <c r="E353" s="100" t="s">
        <v>741</v>
      </c>
      <c r="F353" s="101">
        <v>6</v>
      </c>
      <c r="G353" s="101">
        <v>5</v>
      </c>
      <c r="H353" s="102">
        <v>18907.95</v>
      </c>
      <c r="I353" s="102">
        <v>1603.51</v>
      </c>
      <c r="J353" s="102">
        <v>0</v>
      </c>
      <c r="K353" s="102">
        <v>20511.46</v>
      </c>
      <c r="L353" s="102">
        <v>292.18</v>
      </c>
      <c r="M353" s="102">
        <v>0</v>
      </c>
      <c r="N353" s="102">
        <v>0</v>
      </c>
      <c r="O353" s="102">
        <v>0</v>
      </c>
      <c r="P353" s="102">
        <v>0</v>
      </c>
      <c r="Q353" s="102">
        <v>0</v>
      </c>
      <c r="R353" s="102">
        <v>0</v>
      </c>
      <c r="S353" s="102">
        <v>20511.46</v>
      </c>
      <c r="T353" s="102">
        <v>840.55</v>
      </c>
      <c r="U353" s="102">
        <v>160.41999999999999</v>
      </c>
      <c r="V353" s="102">
        <v>0</v>
      </c>
      <c r="W353" s="102">
        <v>0</v>
      </c>
      <c r="X353" s="102">
        <v>0</v>
      </c>
      <c r="Y353" s="102">
        <v>0</v>
      </c>
      <c r="Z353" s="102">
        <v>0</v>
      </c>
      <c r="AA353" s="102">
        <v>1000.97</v>
      </c>
      <c r="AB353" s="102">
        <v>0</v>
      </c>
      <c r="AC353" s="102">
        <v>0</v>
      </c>
      <c r="AD353" s="102">
        <v>0</v>
      </c>
      <c r="AE353" s="102">
        <v>0</v>
      </c>
      <c r="AF353" s="102">
        <v>0</v>
      </c>
      <c r="AG353" s="102">
        <v>0</v>
      </c>
      <c r="AH353" s="102">
        <v>0</v>
      </c>
      <c r="AI353" s="102">
        <v>0</v>
      </c>
      <c r="AJ353" s="102">
        <v>0</v>
      </c>
      <c r="AK353" s="102">
        <v>0</v>
      </c>
      <c r="AL353" s="102">
        <v>0</v>
      </c>
      <c r="AM353" s="102">
        <v>0</v>
      </c>
      <c r="AN353" s="102">
        <v>0</v>
      </c>
      <c r="AO353" s="102">
        <v>0</v>
      </c>
      <c r="AP353" s="102">
        <v>0</v>
      </c>
      <c r="AQ353" s="102">
        <v>0</v>
      </c>
      <c r="AR353" s="102">
        <v>0</v>
      </c>
      <c r="AS353" s="102">
        <v>0</v>
      </c>
      <c r="AT353" s="102">
        <v>0</v>
      </c>
      <c r="AU353" s="102">
        <f t="shared" si="5"/>
        <v>0</v>
      </c>
      <c r="AV353" s="102">
        <v>1895.69</v>
      </c>
      <c r="AW353" s="102">
        <v>1000.97</v>
      </c>
      <c r="AX353" s="103">
        <v>54</v>
      </c>
      <c r="AY353" s="103">
        <v>300</v>
      </c>
      <c r="AZ353" s="102">
        <v>180263.655</v>
      </c>
      <c r="BA353" s="102">
        <v>49500</v>
      </c>
      <c r="BB353" s="104">
        <v>90</v>
      </c>
      <c r="BC353" s="104">
        <v>37.293563636363601</v>
      </c>
      <c r="BD353" s="104">
        <v>10.08</v>
      </c>
      <c r="BE353" s="104"/>
      <c r="BF353" s="100" t="s">
        <v>412</v>
      </c>
      <c r="BG353" s="97"/>
      <c r="BH353" s="100" t="s">
        <v>422</v>
      </c>
      <c r="BI353" s="100" t="s">
        <v>591</v>
      </c>
      <c r="BJ353" s="100" t="s">
        <v>742</v>
      </c>
      <c r="BK353" s="100" t="s">
        <v>434</v>
      </c>
      <c r="BL353" s="98" t="s">
        <v>11</v>
      </c>
      <c r="BM353" s="104">
        <v>162957.19114740001</v>
      </c>
      <c r="BN353" s="98" t="s">
        <v>339</v>
      </c>
      <c r="BO353" s="104"/>
      <c r="BP353" s="105">
        <v>37771</v>
      </c>
      <c r="BQ353" s="105">
        <v>46903</v>
      </c>
      <c r="BR353" s="104">
        <v>925.86</v>
      </c>
      <c r="BS353" s="104">
        <v>48.3</v>
      </c>
      <c r="BT353" s="104">
        <v>44.94</v>
      </c>
    </row>
    <row r="354" spans="1:72" s="94" customFormat="1" ht="18.2" customHeight="1" x14ac:dyDescent="0.15">
      <c r="A354" s="106">
        <v>352</v>
      </c>
      <c r="B354" s="107" t="s">
        <v>158</v>
      </c>
      <c r="C354" s="107" t="s">
        <v>411</v>
      </c>
      <c r="D354" s="108">
        <v>45261</v>
      </c>
      <c r="E354" s="109" t="s">
        <v>743</v>
      </c>
      <c r="F354" s="110">
        <v>0</v>
      </c>
      <c r="G354" s="110">
        <v>0</v>
      </c>
      <c r="H354" s="111">
        <v>42149.62</v>
      </c>
      <c r="I354" s="111">
        <v>0</v>
      </c>
      <c r="J354" s="111">
        <v>0</v>
      </c>
      <c r="K354" s="111">
        <v>42149.62</v>
      </c>
      <c r="L354" s="111">
        <v>443.73</v>
      </c>
      <c r="M354" s="111">
        <v>0</v>
      </c>
      <c r="N354" s="111">
        <v>0</v>
      </c>
      <c r="O354" s="111">
        <v>0</v>
      </c>
      <c r="P354" s="111">
        <v>443.73</v>
      </c>
      <c r="Q354" s="111">
        <v>2.21</v>
      </c>
      <c r="R354" s="111">
        <v>0</v>
      </c>
      <c r="S354" s="111">
        <v>41703.68</v>
      </c>
      <c r="T354" s="111">
        <v>0</v>
      </c>
      <c r="U354" s="111">
        <v>368.79</v>
      </c>
      <c r="V354" s="111">
        <v>0</v>
      </c>
      <c r="W354" s="111">
        <v>0</v>
      </c>
      <c r="X354" s="111">
        <v>368.79</v>
      </c>
      <c r="Y354" s="111">
        <v>0</v>
      </c>
      <c r="Z354" s="111">
        <v>0</v>
      </c>
      <c r="AA354" s="111">
        <v>0</v>
      </c>
      <c r="AB354" s="111">
        <v>148</v>
      </c>
      <c r="AC354" s="111">
        <v>0</v>
      </c>
      <c r="AD354" s="111">
        <v>0</v>
      </c>
      <c r="AE354" s="111">
        <v>0</v>
      </c>
      <c r="AF354" s="111">
        <v>0</v>
      </c>
      <c r="AG354" s="111">
        <v>0</v>
      </c>
      <c r="AH354" s="111">
        <v>105.66</v>
      </c>
      <c r="AI354" s="111">
        <v>0.28999999999999998</v>
      </c>
      <c r="AJ354" s="111">
        <v>0</v>
      </c>
      <c r="AK354" s="111">
        <v>0</v>
      </c>
      <c r="AL354" s="111">
        <v>0</v>
      </c>
      <c r="AM354" s="111">
        <v>0</v>
      </c>
      <c r="AN354" s="111">
        <v>0</v>
      </c>
      <c r="AO354" s="111">
        <v>0</v>
      </c>
      <c r="AP354" s="111">
        <v>0</v>
      </c>
      <c r="AQ354" s="111">
        <v>0</v>
      </c>
      <c r="AR354" s="111">
        <v>0</v>
      </c>
      <c r="AS354" s="111">
        <v>1.100106</v>
      </c>
      <c r="AT354" s="111">
        <v>0</v>
      </c>
      <c r="AU354" s="111">
        <f t="shared" si="5"/>
        <v>1067.579894</v>
      </c>
      <c r="AV354" s="111">
        <v>0</v>
      </c>
      <c r="AW354" s="111">
        <v>0</v>
      </c>
      <c r="AX354" s="112">
        <v>71</v>
      </c>
      <c r="AY354" s="112">
        <v>360</v>
      </c>
      <c r="AZ354" s="111">
        <v>270805.48</v>
      </c>
      <c r="BA354" s="111">
        <v>88825</v>
      </c>
      <c r="BB354" s="113">
        <v>85</v>
      </c>
      <c r="BC354" s="113">
        <v>39.907827751196201</v>
      </c>
      <c r="BD354" s="113">
        <v>10.5</v>
      </c>
      <c r="BE354" s="113"/>
      <c r="BF354" s="109" t="s">
        <v>412</v>
      </c>
      <c r="BG354" s="106"/>
      <c r="BH354" s="109" t="s">
        <v>413</v>
      </c>
      <c r="BI354" s="109" t="s">
        <v>414</v>
      </c>
      <c r="BJ354" s="109" t="s">
        <v>539</v>
      </c>
      <c r="BK354" s="109" t="s">
        <v>139</v>
      </c>
      <c r="BL354" s="107" t="s">
        <v>11</v>
      </c>
      <c r="BM354" s="113">
        <v>331322.80945920001</v>
      </c>
      <c r="BN354" s="107" t="s">
        <v>339</v>
      </c>
      <c r="BO354" s="113"/>
      <c r="BP354" s="114">
        <v>36409</v>
      </c>
      <c r="BQ354" s="114">
        <v>47367</v>
      </c>
      <c r="BR354" s="113">
        <v>0</v>
      </c>
      <c r="BS354" s="113">
        <v>148</v>
      </c>
      <c r="BT354" s="113">
        <v>0</v>
      </c>
    </row>
    <row r="355" spans="1:72" s="94" customFormat="1" ht="18.2" customHeight="1" x14ac:dyDescent="0.15">
      <c r="A355" s="97">
        <v>353</v>
      </c>
      <c r="B355" s="98" t="s">
        <v>158</v>
      </c>
      <c r="C355" s="98" t="s">
        <v>411</v>
      </c>
      <c r="D355" s="99">
        <v>45261</v>
      </c>
      <c r="E355" s="100" t="s">
        <v>330</v>
      </c>
      <c r="F355" s="101">
        <v>88</v>
      </c>
      <c r="G355" s="101">
        <v>87</v>
      </c>
      <c r="H355" s="102">
        <v>43695.1</v>
      </c>
      <c r="I355" s="102">
        <v>26322.58</v>
      </c>
      <c r="J355" s="102">
        <v>0</v>
      </c>
      <c r="K355" s="102">
        <v>70017.679999999993</v>
      </c>
      <c r="L355" s="102">
        <v>430.22</v>
      </c>
      <c r="M355" s="102">
        <v>0</v>
      </c>
      <c r="N355" s="102">
        <v>0</v>
      </c>
      <c r="O355" s="102">
        <v>0</v>
      </c>
      <c r="P355" s="102">
        <v>0</v>
      </c>
      <c r="Q355" s="102">
        <v>0</v>
      </c>
      <c r="R355" s="102">
        <v>0</v>
      </c>
      <c r="S355" s="102">
        <v>70017.679999999993</v>
      </c>
      <c r="T355" s="102">
        <v>45179.18</v>
      </c>
      <c r="U355" s="102">
        <v>382.3</v>
      </c>
      <c r="V355" s="102">
        <v>0</v>
      </c>
      <c r="W355" s="102">
        <v>0</v>
      </c>
      <c r="X355" s="102">
        <v>0</v>
      </c>
      <c r="Y355" s="102">
        <v>0</v>
      </c>
      <c r="Z355" s="102">
        <v>0</v>
      </c>
      <c r="AA355" s="102">
        <v>45561.48</v>
      </c>
      <c r="AB355" s="102">
        <v>0</v>
      </c>
      <c r="AC355" s="102">
        <v>0</v>
      </c>
      <c r="AD355" s="102">
        <v>0</v>
      </c>
      <c r="AE355" s="102">
        <v>0</v>
      </c>
      <c r="AF355" s="102">
        <v>0</v>
      </c>
      <c r="AG355" s="102">
        <v>0</v>
      </c>
      <c r="AH355" s="102">
        <v>0</v>
      </c>
      <c r="AI355" s="102">
        <v>0</v>
      </c>
      <c r="AJ355" s="102">
        <v>0</v>
      </c>
      <c r="AK355" s="102">
        <v>0</v>
      </c>
      <c r="AL355" s="102">
        <v>0</v>
      </c>
      <c r="AM355" s="102">
        <v>0</v>
      </c>
      <c r="AN355" s="102">
        <v>0</v>
      </c>
      <c r="AO355" s="102">
        <v>0</v>
      </c>
      <c r="AP355" s="102">
        <v>0</v>
      </c>
      <c r="AQ355" s="102">
        <v>0</v>
      </c>
      <c r="AR355" s="102">
        <v>0</v>
      </c>
      <c r="AS355" s="102">
        <v>0</v>
      </c>
      <c r="AT355" s="102">
        <v>0</v>
      </c>
      <c r="AU355" s="102">
        <f t="shared" si="5"/>
        <v>0</v>
      </c>
      <c r="AV355" s="102">
        <v>26752.799999999999</v>
      </c>
      <c r="AW355" s="102">
        <v>45561.48</v>
      </c>
      <c r="AX355" s="103">
        <v>73</v>
      </c>
      <c r="AY355" s="103">
        <v>360</v>
      </c>
      <c r="AZ355" s="102">
        <v>275915.53000000003</v>
      </c>
      <c r="BA355" s="102">
        <v>88825</v>
      </c>
      <c r="BB355" s="104">
        <v>85</v>
      </c>
      <c r="BC355" s="104">
        <v>67.0025645933014</v>
      </c>
      <c r="BD355" s="104">
        <v>10.5</v>
      </c>
      <c r="BE355" s="104"/>
      <c r="BF355" s="100" t="s">
        <v>412</v>
      </c>
      <c r="BG355" s="97"/>
      <c r="BH355" s="100" t="s">
        <v>413</v>
      </c>
      <c r="BI355" s="100" t="s">
        <v>414</v>
      </c>
      <c r="BJ355" s="100" t="s">
        <v>539</v>
      </c>
      <c r="BK355" s="100" t="s">
        <v>416</v>
      </c>
      <c r="BL355" s="98" t="s">
        <v>11</v>
      </c>
      <c r="BM355" s="104">
        <v>556268.76211919996</v>
      </c>
      <c r="BN355" s="98" t="s">
        <v>339</v>
      </c>
      <c r="BO355" s="104"/>
      <c r="BP355" s="105">
        <v>36487</v>
      </c>
      <c r="BQ355" s="105">
        <v>47445</v>
      </c>
      <c r="BR355" s="104">
        <v>24942.81</v>
      </c>
      <c r="BS355" s="104">
        <v>148</v>
      </c>
      <c r="BT355" s="104">
        <v>44.03</v>
      </c>
    </row>
    <row r="356" spans="1:72" s="94" customFormat="1" ht="18.2" customHeight="1" x14ac:dyDescent="0.15">
      <c r="A356" s="106">
        <v>354</v>
      </c>
      <c r="B356" s="107" t="s">
        <v>158</v>
      </c>
      <c r="C356" s="107" t="s">
        <v>411</v>
      </c>
      <c r="D356" s="108">
        <v>45261</v>
      </c>
      <c r="E356" s="109" t="s">
        <v>331</v>
      </c>
      <c r="F356" s="110">
        <v>111</v>
      </c>
      <c r="G356" s="110">
        <v>110</v>
      </c>
      <c r="H356" s="111">
        <v>41367.339999999997</v>
      </c>
      <c r="I356" s="111">
        <v>27308.799999999999</v>
      </c>
      <c r="J356" s="111">
        <v>0</v>
      </c>
      <c r="K356" s="111">
        <v>68676.14</v>
      </c>
      <c r="L356" s="111">
        <v>385.58</v>
      </c>
      <c r="M356" s="111">
        <v>0</v>
      </c>
      <c r="N356" s="111">
        <v>0</v>
      </c>
      <c r="O356" s="111">
        <v>0</v>
      </c>
      <c r="P356" s="111">
        <v>0</v>
      </c>
      <c r="Q356" s="111">
        <v>0</v>
      </c>
      <c r="R356" s="111">
        <v>0</v>
      </c>
      <c r="S356" s="111">
        <v>68676.14</v>
      </c>
      <c r="T356" s="111">
        <v>55076.67</v>
      </c>
      <c r="U356" s="111">
        <v>361.94</v>
      </c>
      <c r="V356" s="111">
        <v>0</v>
      </c>
      <c r="W356" s="111">
        <v>0</v>
      </c>
      <c r="X356" s="111">
        <v>0</v>
      </c>
      <c r="Y356" s="111">
        <v>0</v>
      </c>
      <c r="Z356" s="111">
        <v>0</v>
      </c>
      <c r="AA356" s="111">
        <v>55438.61</v>
      </c>
      <c r="AB356" s="111">
        <v>0</v>
      </c>
      <c r="AC356" s="111">
        <v>0</v>
      </c>
      <c r="AD356" s="111">
        <v>0</v>
      </c>
      <c r="AE356" s="111">
        <v>0</v>
      </c>
      <c r="AF356" s="111">
        <v>0</v>
      </c>
      <c r="AG356" s="111">
        <v>0</v>
      </c>
      <c r="AH356" s="111">
        <v>0</v>
      </c>
      <c r="AI356" s="111">
        <v>0</v>
      </c>
      <c r="AJ356" s="111">
        <v>0</v>
      </c>
      <c r="AK356" s="111">
        <v>0</v>
      </c>
      <c r="AL356" s="111">
        <v>0</v>
      </c>
      <c r="AM356" s="111">
        <v>0</v>
      </c>
      <c r="AN356" s="111">
        <v>0</v>
      </c>
      <c r="AO356" s="111">
        <v>0</v>
      </c>
      <c r="AP356" s="111">
        <v>0</v>
      </c>
      <c r="AQ356" s="111">
        <v>0</v>
      </c>
      <c r="AR356" s="111">
        <v>0</v>
      </c>
      <c r="AS356" s="111">
        <v>0</v>
      </c>
      <c r="AT356" s="111">
        <v>0</v>
      </c>
      <c r="AU356" s="111">
        <f t="shared" si="5"/>
        <v>0</v>
      </c>
      <c r="AV356" s="111">
        <v>27694.38</v>
      </c>
      <c r="AW356" s="111">
        <v>55438.61</v>
      </c>
      <c r="AX356" s="112">
        <v>76</v>
      </c>
      <c r="AY356" s="112">
        <v>360</v>
      </c>
      <c r="AZ356" s="111">
        <v>262350.6776</v>
      </c>
      <c r="BA356" s="111">
        <v>81719</v>
      </c>
      <c r="BB356" s="113">
        <v>85</v>
      </c>
      <c r="BC356" s="113">
        <v>71.433472019970907</v>
      </c>
      <c r="BD356" s="113">
        <v>10.5</v>
      </c>
      <c r="BE356" s="113"/>
      <c r="BF356" s="109" t="s">
        <v>412</v>
      </c>
      <c r="BG356" s="106"/>
      <c r="BH356" s="109" t="s">
        <v>413</v>
      </c>
      <c r="BI356" s="109" t="s">
        <v>414</v>
      </c>
      <c r="BJ356" s="109" t="s">
        <v>415</v>
      </c>
      <c r="BK356" s="109" t="s">
        <v>416</v>
      </c>
      <c r="BL356" s="107" t="s">
        <v>11</v>
      </c>
      <c r="BM356" s="113">
        <v>545610.64269660006</v>
      </c>
      <c r="BN356" s="107" t="s">
        <v>339</v>
      </c>
      <c r="BO356" s="113"/>
      <c r="BP356" s="114">
        <v>36578</v>
      </c>
      <c r="BQ356" s="114">
        <v>47536</v>
      </c>
      <c r="BR356" s="113">
        <v>30457.77</v>
      </c>
      <c r="BS356" s="113">
        <v>148</v>
      </c>
      <c r="BT356" s="113">
        <v>46.87</v>
      </c>
    </row>
    <row r="357" spans="1:72" s="94" customFormat="1" ht="18.2" customHeight="1" x14ac:dyDescent="0.15">
      <c r="A357" s="97">
        <v>355</v>
      </c>
      <c r="B357" s="98" t="s">
        <v>158</v>
      </c>
      <c r="C357" s="98" t="s">
        <v>411</v>
      </c>
      <c r="D357" s="99">
        <v>45261</v>
      </c>
      <c r="E357" s="100" t="s">
        <v>744</v>
      </c>
      <c r="F357" s="101">
        <v>0</v>
      </c>
      <c r="G357" s="101">
        <v>0</v>
      </c>
      <c r="H357" s="102">
        <v>38086.129999999997</v>
      </c>
      <c r="I357" s="102">
        <v>0</v>
      </c>
      <c r="J357" s="102">
        <v>0</v>
      </c>
      <c r="K357" s="102">
        <v>38086.129999999997</v>
      </c>
      <c r="L357" s="102">
        <v>391.22</v>
      </c>
      <c r="M357" s="102">
        <v>0</v>
      </c>
      <c r="N357" s="102">
        <v>0</v>
      </c>
      <c r="O357" s="102">
        <v>0</v>
      </c>
      <c r="P357" s="102">
        <v>391.22</v>
      </c>
      <c r="Q357" s="102">
        <v>0</v>
      </c>
      <c r="R357" s="102">
        <v>0</v>
      </c>
      <c r="S357" s="102">
        <v>37694.910000000003</v>
      </c>
      <c r="T357" s="102">
        <v>0</v>
      </c>
      <c r="U357" s="102">
        <v>333.25</v>
      </c>
      <c r="V357" s="102">
        <v>0</v>
      </c>
      <c r="W357" s="102">
        <v>0</v>
      </c>
      <c r="X357" s="102">
        <v>333.25</v>
      </c>
      <c r="Y357" s="102">
        <v>0</v>
      </c>
      <c r="Z357" s="102">
        <v>0</v>
      </c>
      <c r="AA357" s="102">
        <v>0</v>
      </c>
      <c r="AB357" s="102">
        <v>132</v>
      </c>
      <c r="AC357" s="102">
        <v>0</v>
      </c>
      <c r="AD357" s="102">
        <v>0</v>
      </c>
      <c r="AE357" s="102">
        <v>0</v>
      </c>
      <c r="AF357" s="102">
        <v>0</v>
      </c>
      <c r="AG357" s="102">
        <v>0</v>
      </c>
      <c r="AH357" s="102">
        <v>94.21</v>
      </c>
      <c r="AI357" s="102">
        <v>0.28000000000000003</v>
      </c>
      <c r="AJ357" s="102">
        <v>0</v>
      </c>
      <c r="AK357" s="102">
        <v>0</v>
      </c>
      <c r="AL357" s="102">
        <v>0</v>
      </c>
      <c r="AM357" s="102">
        <v>0</v>
      </c>
      <c r="AN357" s="102">
        <v>0</v>
      </c>
      <c r="AO357" s="102">
        <v>0</v>
      </c>
      <c r="AP357" s="102">
        <v>0</v>
      </c>
      <c r="AQ357" s="102">
        <v>7.8E-2</v>
      </c>
      <c r="AR357" s="102">
        <v>0</v>
      </c>
      <c r="AS357" s="102">
        <v>0</v>
      </c>
      <c r="AT357" s="102">
        <v>0</v>
      </c>
      <c r="AU357" s="102">
        <f t="shared" si="5"/>
        <v>951.03800000000001</v>
      </c>
      <c r="AV357" s="102">
        <v>0</v>
      </c>
      <c r="AW357" s="102">
        <v>0</v>
      </c>
      <c r="AX357" s="103">
        <v>77</v>
      </c>
      <c r="AY357" s="103">
        <v>360</v>
      </c>
      <c r="AZ357" s="102">
        <v>247481.52</v>
      </c>
      <c r="BA357" s="102">
        <v>79200</v>
      </c>
      <c r="BB357" s="104">
        <v>90</v>
      </c>
      <c r="BC357" s="104">
        <v>42.835124999999998</v>
      </c>
      <c r="BD357" s="104">
        <v>10.5</v>
      </c>
      <c r="BE357" s="104"/>
      <c r="BF357" s="100" t="s">
        <v>412</v>
      </c>
      <c r="BG357" s="97"/>
      <c r="BH357" s="100" t="s">
        <v>413</v>
      </c>
      <c r="BI357" s="100" t="s">
        <v>414</v>
      </c>
      <c r="BJ357" s="100" t="s">
        <v>415</v>
      </c>
      <c r="BK357" s="100" t="s">
        <v>139</v>
      </c>
      <c r="BL357" s="98" t="s">
        <v>11</v>
      </c>
      <c r="BM357" s="104">
        <v>299474.37452790001</v>
      </c>
      <c r="BN357" s="98" t="s">
        <v>339</v>
      </c>
      <c r="BO357" s="104"/>
      <c r="BP357" s="105">
        <v>36739</v>
      </c>
      <c r="BQ357" s="105">
        <v>47696</v>
      </c>
      <c r="BR357" s="104">
        <v>0</v>
      </c>
      <c r="BS357" s="104">
        <v>132</v>
      </c>
      <c r="BT357" s="104">
        <v>0</v>
      </c>
    </row>
    <row r="358" spans="1:72" s="94" customFormat="1" ht="18.2" customHeight="1" x14ac:dyDescent="0.15">
      <c r="A358" s="106">
        <v>356</v>
      </c>
      <c r="B358" s="107" t="s">
        <v>158</v>
      </c>
      <c r="C358" s="107" t="s">
        <v>411</v>
      </c>
      <c r="D358" s="108">
        <v>45261</v>
      </c>
      <c r="E358" s="109" t="s">
        <v>332</v>
      </c>
      <c r="F358" s="107" t="s">
        <v>498</v>
      </c>
      <c r="G358" s="110">
        <v>154</v>
      </c>
      <c r="H358" s="111">
        <v>42276.54</v>
      </c>
      <c r="I358" s="111">
        <v>30018.54</v>
      </c>
      <c r="J358" s="111">
        <v>30573.31</v>
      </c>
      <c r="K358" s="111">
        <v>72295.08</v>
      </c>
      <c r="L358" s="111">
        <v>354.58</v>
      </c>
      <c r="M358" s="111">
        <v>0</v>
      </c>
      <c r="N358" s="111">
        <v>0</v>
      </c>
      <c r="O358" s="111">
        <v>30018.54</v>
      </c>
      <c r="P358" s="111">
        <v>354.58</v>
      </c>
      <c r="Q358" s="111">
        <v>41921.949999999997</v>
      </c>
      <c r="R358" s="111">
        <v>0</v>
      </c>
      <c r="S358" s="111">
        <v>0</v>
      </c>
      <c r="T358" s="111">
        <v>82274.31</v>
      </c>
      <c r="U358" s="111">
        <v>369.89</v>
      </c>
      <c r="V358" s="111">
        <v>0</v>
      </c>
      <c r="W358" s="111">
        <v>82274.31</v>
      </c>
      <c r="X358" s="111">
        <v>369.89</v>
      </c>
      <c r="Y358" s="111">
        <v>0</v>
      </c>
      <c r="Z358" s="111">
        <v>0</v>
      </c>
      <c r="AA358" s="111">
        <v>0</v>
      </c>
      <c r="AB358" s="111">
        <v>132</v>
      </c>
      <c r="AC358" s="111">
        <v>0</v>
      </c>
      <c r="AD358" s="111">
        <v>0</v>
      </c>
      <c r="AE358" s="111">
        <v>0</v>
      </c>
      <c r="AF358" s="111">
        <v>45.32</v>
      </c>
      <c r="AG358" s="111">
        <v>0</v>
      </c>
      <c r="AH358" s="111">
        <v>94.21</v>
      </c>
      <c r="AI358" s="111">
        <v>0.17</v>
      </c>
      <c r="AJ358" s="111">
        <v>20460</v>
      </c>
      <c r="AK358" s="111">
        <v>0</v>
      </c>
      <c r="AL358" s="111">
        <v>0</v>
      </c>
      <c r="AM358" s="111">
        <v>3832.5</v>
      </c>
      <c r="AN358" s="111">
        <v>0</v>
      </c>
      <c r="AO358" s="111">
        <v>14602.55</v>
      </c>
      <c r="AP358" s="111">
        <v>25.17</v>
      </c>
      <c r="AQ358" s="111">
        <v>0</v>
      </c>
      <c r="AR358" s="111">
        <v>0</v>
      </c>
      <c r="AS358" s="111">
        <v>115.22539</v>
      </c>
      <c r="AT358" s="111">
        <v>121836.11999999988</v>
      </c>
      <c r="AU358" s="111">
        <f t="shared" si="5"/>
        <v>41606.534610000119</v>
      </c>
      <c r="AV358" s="111">
        <v>0</v>
      </c>
      <c r="AW358" s="111">
        <v>0</v>
      </c>
      <c r="AX358" s="112">
        <v>83</v>
      </c>
      <c r="AY358" s="112">
        <v>360</v>
      </c>
      <c r="AZ358" s="111">
        <v>248297.28</v>
      </c>
      <c r="BA358" s="111">
        <v>79200</v>
      </c>
      <c r="BB358" s="113">
        <v>90</v>
      </c>
      <c r="BC358" s="113">
        <v>0</v>
      </c>
      <c r="BD358" s="113">
        <v>10.5</v>
      </c>
      <c r="BE358" s="113"/>
      <c r="BF358" s="109" t="s">
        <v>412</v>
      </c>
      <c r="BG358" s="106"/>
      <c r="BH358" s="109" t="s">
        <v>413</v>
      </c>
      <c r="BI358" s="109" t="s">
        <v>414</v>
      </c>
      <c r="BJ358" s="109" t="s">
        <v>415</v>
      </c>
      <c r="BK358" s="109" t="s">
        <v>139</v>
      </c>
      <c r="BL358" s="107" t="s">
        <v>11</v>
      </c>
      <c r="BM358" s="113">
        <v>0</v>
      </c>
      <c r="BN358" s="107" t="s">
        <v>339</v>
      </c>
      <c r="BO358" s="113"/>
      <c r="BP358" s="114">
        <v>36768</v>
      </c>
      <c r="BQ358" s="114">
        <v>47725</v>
      </c>
      <c r="BR358" s="113">
        <v>0</v>
      </c>
      <c r="BS358" s="113">
        <v>0</v>
      </c>
      <c r="BT358" s="113">
        <v>0</v>
      </c>
    </row>
    <row r="359" spans="1:72" s="94" customFormat="1" ht="18.2" customHeight="1" x14ac:dyDescent="0.15">
      <c r="A359" s="97">
        <v>357</v>
      </c>
      <c r="B359" s="98" t="s">
        <v>158</v>
      </c>
      <c r="C359" s="98" t="s">
        <v>411</v>
      </c>
      <c r="D359" s="99">
        <v>45261</v>
      </c>
      <c r="E359" s="100" t="s">
        <v>745</v>
      </c>
      <c r="F359" s="101">
        <v>3</v>
      </c>
      <c r="G359" s="101">
        <v>2</v>
      </c>
      <c r="H359" s="102">
        <v>36668.18</v>
      </c>
      <c r="I359" s="102">
        <v>950.25</v>
      </c>
      <c r="J359" s="102">
        <v>0</v>
      </c>
      <c r="K359" s="102">
        <v>37618.43</v>
      </c>
      <c r="L359" s="102">
        <v>400.61</v>
      </c>
      <c r="M359" s="102">
        <v>0</v>
      </c>
      <c r="N359" s="102">
        <v>0</v>
      </c>
      <c r="O359" s="102">
        <v>0</v>
      </c>
      <c r="P359" s="102">
        <v>0</v>
      </c>
      <c r="Q359" s="102">
        <v>0</v>
      </c>
      <c r="R359" s="102">
        <v>0</v>
      </c>
      <c r="S359" s="102">
        <v>37618.43</v>
      </c>
      <c r="T359" s="102">
        <v>658.11</v>
      </c>
      <c r="U359" s="102">
        <v>323.86</v>
      </c>
      <c r="V359" s="102">
        <v>0</v>
      </c>
      <c r="W359" s="102">
        <v>0</v>
      </c>
      <c r="X359" s="102">
        <v>0</v>
      </c>
      <c r="Y359" s="102">
        <v>0</v>
      </c>
      <c r="Z359" s="102">
        <v>0</v>
      </c>
      <c r="AA359" s="102">
        <v>981.97</v>
      </c>
      <c r="AB359" s="102">
        <v>0</v>
      </c>
      <c r="AC359" s="102">
        <v>0</v>
      </c>
      <c r="AD359" s="102">
        <v>0</v>
      </c>
      <c r="AE359" s="102">
        <v>0</v>
      </c>
      <c r="AF359" s="102">
        <v>0</v>
      </c>
      <c r="AG359" s="102">
        <v>0</v>
      </c>
      <c r="AH359" s="102">
        <v>0</v>
      </c>
      <c r="AI359" s="102">
        <v>0</v>
      </c>
      <c r="AJ359" s="102">
        <v>0</v>
      </c>
      <c r="AK359" s="102">
        <v>0</v>
      </c>
      <c r="AL359" s="102">
        <v>0</v>
      </c>
      <c r="AM359" s="102">
        <v>0</v>
      </c>
      <c r="AN359" s="102">
        <v>0</v>
      </c>
      <c r="AO359" s="102">
        <v>0</v>
      </c>
      <c r="AP359" s="102">
        <v>0</v>
      </c>
      <c r="AQ359" s="102">
        <v>0</v>
      </c>
      <c r="AR359" s="102">
        <v>0</v>
      </c>
      <c r="AS359" s="102">
        <v>0</v>
      </c>
      <c r="AT359" s="102">
        <v>0</v>
      </c>
      <c r="AU359" s="102">
        <f t="shared" si="5"/>
        <v>0</v>
      </c>
      <c r="AV359" s="102">
        <v>1350.86</v>
      </c>
      <c r="AW359" s="102">
        <v>981.97</v>
      </c>
      <c r="AX359" s="103">
        <v>87</v>
      </c>
      <c r="AY359" s="103">
        <v>360</v>
      </c>
      <c r="AZ359" s="102">
        <v>257972</v>
      </c>
      <c r="BA359" s="102">
        <v>79200</v>
      </c>
      <c r="BB359" s="104">
        <v>90</v>
      </c>
      <c r="BC359" s="104">
        <v>42.748215909090902</v>
      </c>
      <c r="BD359" s="104">
        <v>10.5</v>
      </c>
      <c r="BE359" s="104"/>
      <c r="BF359" s="100" t="s">
        <v>412</v>
      </c>
      <c r="BG359" s="97"/>
      <c r="BH359" s="100" t="s">
        <v>413</v>
      </c>
      <c r="BI359" s="100" t="s">
        <v>414</v>
      </c>
      <c r="BJ359" s="100" t="s">
        <v>415</v>
      </c>
      <c r="BK359" s="100" t="s">
        <v>434</v>
      </c>
      <c r="BL359" s="98" t="s">
        <v>11</v>
      </c>
      <c r="BM359" s="104">
        <v>298866.76463669998</v>
      </c>
      <c r="BN359" s="98" t="s">
        <v>339</v>
      </c>
      <c r="BO359" s="104"/>
      <c r="BP359" s="105">
        <v>36911</v>
      </c>
      <c r="BQ359" s="105">
        <v>47868</v>
      </c>
      <c r="BR359" s="104">
        <v>772.29</v>
      </c>
      <c r="BS359" s="104">
        <v>132</v>
      </c>
      <c r="BT359" s="104">
        <v>46.44</v>
      </c>
    </row>
    <row r="360" spans="1:72" s="94" customFormat="1" ht="18.2" customHeight="1" x14ac:dyDescent="0.15">
      <c r="A360" s="106">
        <v>358</v>
      </c>
      <c r="B360" s="107" t="s">
        <v>158</v>
      </c>
      <c r="C360" s="107" t="s">
        <v>411</v>
      </c>
      <c r="D360" s="108">
        <v>45261</v>
      </c>
      <c r="E360" s="109" t="s">
        <v>746</v>
      </c>
      <c r="F360" s="110">
        <v>0</v>
      </c>
      <c r="G360" s="110">
        <v>0</v>
      </c>
      <c r="H360" s="111">
        <v>41597.56</v>
      </c>
      <c r="I360" s="111">
        <v>357.36</v>
      </c>
      <c r="J360" s="111">
        <v>0</v>
      </c>
      <c r="K360" s="111">
        <v>41954.92</v>
      </c>
      <c r="L360" s="111">
        <v>360.49</v>
      </c>
      <c r="M360" s="111">
        <v>0</v>
      </c>
      <c r="N360" s="111">
        <v>0</v>
      </c>
      <c r="O360" s="111">
        <v>357.36</v>
      </c>
      <c r="P360" s="111">
        <v>360.49</v>
      </c>
      <c r="Q360" s="111">
        <v>0</v>
      </c>
      <c r="R360" s="111">
        <v>0</v>
      </c>
      <c r="S360" s="111">
        <v>41237.07</v>
      </c>
      <c r="T360" s="111">
        <v>367.11</v>
      </c>
      <c r="U360" s="111">
        <v>363.98</v>
      </c>
      <c r="V360" s="111">
        <v>0</v>
      </c>
      <c r="W360" s="111">
        <v>367.11</v>
      </c>
      <c r="X360" s="111">
        <v>363.98</v>
      </c>
      <c r="Y360" s="111">
        <v>0</v>
      </c>
      <c r="Z360" s="111">
        <v>0</v>
      </c>
      <c r="AA360" s="111">
        <v>0</v>
      </c>
      <c r="AB360" s="111">
        <v>132</v>
      </c>
      <c r="AC360" s="111">
        <v>0</v>
      </c>
      <c r="AD360" s="111">
        <v>0</v>
      </c>
      <c r="AE360" s="111">
        <v>0</v>
      </c>
      <c r="AF360" s="111">
        <v>45.79</v>
      </c>
      <c r="AG360" s="111">
        <v>0</v>
      </c>
      <c r="AH360" s="111">
        <v>94.21</v>
      </c>
      <c r="AI360" s="111">
        <v>0.06</v>
      </c>
      <c r="AJ360" s="111">
        <v>132</v>
      </c>
      <c r="AK360" s="111">
        <v>0</v>
      </c>
      <c r="AL360" s="111">
        <v>0</v>
      </c>
      <c r="AM360" s="111">
        <v>0</v>
      </c>
      <c r="AN360" s="111">
        <v>0</v>
      </c>
      <c r="AO360" s="111">
        <v>94.21</v>
      </c>
      <c r="AP360" s="111">
        <v>0.04</v>
      </c>
      <c r="AQ360" s="111">
        <v>914.899</v>
      </c>
      <c r="AR360" s="111">
        <v>0</v>
      </c>
      <c r="AS360" s="111">
        <v>0</v>
      </c>
      <c r="AT360" s="111">
        <v>0</v>
      </c>
      <c r="AU360" s="111">
        <f t="shared" si="5"/>
        <v>2862.1490000000003</v>
      </c>
      <c r="AV360" s="111">
        <v>0</v>
      </c>
      <c r="AW360" s="111">
        <v>0</v>
      </c>
      <c r="AX360" s="112">
        <v>91</v>
      </c>
      <c r="AY360" s="112">
        <v>360</v>
      </c>
      <c r="AZ360" s="111">
        <v>261681.2</v>
      </c>
      <c r="BA360" s="111">
        <v>79200</v>
      </c>
      <c r="BB360" s="113">
        <v>90</v>
      </c>
      <c r="BC360" s="113">
        <v>46.860306818181797</v>
      </c>
      <c r="BD360" s="113">
        <v>10.5</v>
      </c>
      <c r="BE360" s="113"/>
      <c r="BF360" s="109" t="s">
        <v>412</v>
      </c>
      <c r="BG360" s="106"/>
      <c r="BH360" s="109" t="s">
        <v>413</v>
      </c>
      <c r="BI360" s="109" t="s">
        <v>414</v>
      </c>
      <c r="BJ360" s="109" t="s">
        <v>415</v>
      </c>
      <c r="BK360" s="109" t="s">
        <v>139</v>
      </c>
      <c r="BL360" s="107" t="s">
        <v>11</v>
      </c>
      <c r="BM360" s="113">
        <v>327615.73765829997</v>
      </c>
      <c r="BN360" s="107" t="s">
        <v>339</v>
      </c>
      <c r="BO360" s="113"/>
      <c r="BP360" s="114">
        <v>37019</v>
      </c>
      <c r="BQ360" s="114">
        <v>47976</v>
      </c>
      <c r="BR360" s="113">
        <v>0</v>
      </c>
      <c r="BS360" s="113">
        <v>132</v>
      </c>
      <c r="BT360" s="113">
        <v>0</v>
      </c>
    </row>
    <row r="361" spans="1:72" s="94" customFormat="1" ht="18.2" customHeight="1" x14ac:dyDescent="0.15">
      <c r="A361" s="97">
        <v>359</v>
      </c>
      <c r="B361" s="98" t="s">
        <v>158</v>
      </c>
      <c r="C361" s="98" t="s">
        <v>411</v>
      </c>
      <c r="D361" s="99">
        <v>45261</v>
      </c>
      <c r="E361" s="100" t="s">
        <v>747</v>
      </c>
      <c r="F361" s="101">
        <v>0</v>
      </c>
      <c r="G361" s="101">
        <v>0</v>
      </c>
      <c r="H361" s="102">
        <v>47307.97</v>
      </c>
      <c r="I361" s="102">
        <v>0</v>
      </c>
      <c r="J361" s="102">
        <v>0</v>
      </c>
      <c r="K361" s="102">
        <v>47307.97</v>
      </c>
      <c r="L361" s="102">
        <v>351.58</v>
      </c>
      <c r="M361" s="102">
        <v>0</v>
      </c>
      <c r="N361" s="102">
        <v>0</v>
      </c>
      <c r="O361" s="102">
        <v>0</v>
      </c>
      <c r="P361" s="102">
        <v>351.58</v>
      </c>
      <c r="Q361" s="102">
        <v>88.71</v>
      </c>
      <c r="R361" s="102">
        <v>0</v>
      </c>
      <c r="S361" s="102">
        <v>46867.68</v>
      </c>
      <c r="T361" s="102">
        <v>0</v>
      </c>
      <c r="U361" s="102">
        <v>413.14</v>
      </c>
      <c r="V361" s="102">
        <v>0</v>
      </c>
      <c r="W361" s="102">
        <v>0</v>
      </c>
      <c r="X361" s="102">
        <v>413.14</v>
      </c>
      <c r="Y361" s="102">
        <v>0</v>
      </c>
      <c r="Z361" s="102">
        <v>0</v>
      </c>
      <c r="AA361" s="102">
        <v>0</v>
      </c>
      <c r="AB361" s="102">
        <v>148</v>
      </c>
      <c r="AC361" s="102">
        <v>0</v>
      </c>
      <c r="AD361" s="102">
        <v>0</v>
      </c>
      <c r="AE361" s="102">
        <v>0</v>
      </c>
      <c r="AF361" s="102">
        <v>0</v>
      </c>
      <c r="AG361" s="102">
        <v>0</v>
      </c>
      <c r="AH361" s="102">
        <v>100.4</v>
      </c>
      <c r="AI361" s="102">
        <v>0.31</v>
      </c>
      <c r="AJ361" s="102">
        <v>0</v>
      </c>
      <c r="AK361" s="102">
        <v>0</v>
      </c>
      <c r="AL361" s="102">
        <v>0</v>
      </c>
      <c r="AM361" s="102">
        <v>0</v>
      </c>
      <c r="AN361" s="102">
        <v>0</v>
      </c>
      <c r="AO361" s="102">
        <v>0</v>
      </c>
      <c r="AP361" s="102">
        <v>0</v>
      </c>
      <c r="AQ361" s="102">
        <v>0</v>
      </c>
      <c r="AR361" s="102">
        <v>0</v>
      </c>
      <c r="AS361" s="102">
        <v>7.1746000000000004E-2</v>
      </c>
      <c r="AT361" s="102">
        <v>0</v>
      </c>
      <c r="AU361" s="102">
        <f t="shared" si="5"/>
        <v>1102.068254</v>
      </c>
      <c r="AV361" s="102">
        <v>0</v>
      </c>
      <c r="AW361" s="102">
        <v>0</v>
      </c>
      <c r="AX361" s="103">
        <v>91</v>
      </c>
      <c r="AY361" s="103">
        <v>360</v>
      </c>
      <c r="AZ361" s="102">
        <v>311886.52</v>
      </c>
      <c r="BA361" s="102">
        <v>83600</v>
      </c>
      <c r="BB361" s="104">
        <v>80</v>
      </c>
      <c r="BC361" s="104">
        <v>44.849454545454599</v>
      </c>
      <c r="BD361" s="104">
        <v>10.5</v>
      </c>
      <c r="BE361" s="104"/>
      <c r="BF361" s="100" t="s">
        <v>412</v>
      </c>
      <c r="BG361" s="97"/>
      <c r="BH361" s="100" t="s">
        <v>413</v>
      </c>
      <c r="BI361" s="100" t="s">
        <v>414</v>
      </c>
      <c r="BJ361" s="100" t="s">
        <v>415</v>
      </c>
      <c r="BK361" s="100" t="s">
        <v>139</v>
      </c>
      <c r="BL361" s="98" t="s">
        <v>11</v>
      </c>
      <c r="BM361" s="104">
        <v>372349.18861920002</v>
      </c>
      <c r="BN361" s="98" t="s">
        <v>339</v>
      </c>
      <c r="BO361" s="104"/>
      <c r="BP361" s="105">
        <v>37061</v>
      </c>
      <c r="BQ361" s="105">
        <v>48018</v>
      </c>
      <c r="BR361" s="104">
        <v>0</v>
      </c>
      <c r="BS361" s="104">
        <v>148</v>
      </c>
      <c r="BT361" s="104">
        <v>0</v>
      </c>
    </row>
    <row r="362" spans="1:72" s="94" customFormat="1" ht="18.2" customHeight="1" x14ac:dyDescent="0.15">
      <c r="A362" s="106">
        <v>360</v>
      </c>
      <c r="B362" s="107" t="s">
        <v>158</v>
      </c>
      <c r="C362" s="107" t="s">
        <v>411</v>
      </c>
      <c r="D362" s="108">
        <v>45261</v>
      </c>
      <c r="E362" s="109" t="s">
        <v>748</v>
      </c>
      <c r="F362" s="110">
        <v>1</v>
      </c>
      <c r="G362" s="110">
        <v>4</v>
      </c>
      <c r="H362" s="111">
        <v>46198.07</v>
      </c>
      <c r="I362" s="111">
        <v>1709.04</v>
      </c>
      <c r="J362" s="111">
        <v>0</v>
      </c>
      <c r="K362" s="111">
        <v>47907.11</v>
      </c>
      <c r="L362" s="111">
        <v>351.43</v>
      </c>
      <c r="M362" s="111">
        <v>0</v>
      </c>
      <c r="N362" s="111">
        <v>0</v>
      </c>
      <c r="O362" s="111">
        <v>1709.04</v>
      </c>
      <c r="P362" s="111">
        <v>0</v>
      </c>
      <c r="Q362" s="111">
        <v>0</v>
      </c>
      <c r="R362" s="111">
        <v>0</v>
      </c>
      <c r="S362" s="111">
        <v>46198.07</v>
      </c>
      <c r="T362" s="111">
        <v>2069.16</v>
      </c>
      <c r="U362" s="111">
        <v>404.21</v>
      </c>
      <c r="V362" s="111">
        <v>0</v>
      </c>
      <c r="W362" s="111">
        <v>2066.2399999999998</v>
      </c>
      <c r="X362" s="111">
        <v>0</v>
      </c>
      <c r="Y362" s="111">
        <v>0</v>
      </c>
      <c r="Z362" s="111">
        <v>0</v>
      </c>
      <c r="AA362" s="111">
        <v>407.13</v>
      </c>
      <c r="AB362" s="111">
        <v>0</v>
      </c>
      <c r="AC362" s="111">
        <v>0</v>
      </c>
      <c r="AD362" s="111">
        <v>0</v>
      </c>
      <c r="AE362" s="111">
        <v>0</v>
      </c>
      <c r="AF362" s="111">
        <v>46.29</v>
      </c>
      <c r="AG362" s="111">
        <v>0</v>
      </c>
      <c r="AH362" s="111">
        <v>0</v>
      </c>
      <c r="AI362" s="111">
        <v>0</v>
      </c>
      <c r="AJ362" s="111">
        <v>740</v>
      </c>
      <c r="AK362" s="111">
        <v>0</v>
      </c>
      <c r="AL362" s="111">
        <v>0</v>
      </c>
      <c r="AM362" s="111">
        <v>138.81</v>
      </c>
      <c r="AN362" s="111">
        <v>0</v>
      </c>
      <c r="AO362" s="111">
        <v>496.7</v>
      </c>
      <c r="AP362" s="111">
        <v>0.92</v>
      </c>
      <c r="AQ362" s="111">
        <v>3.0000000000000001E-3</v>
      </c>
      <c r="AR362" s="111">
        <v>0</v>
      </c>
      <c r="AS362" s="111">
        <v>0</v>
      </c>
      <c r="AT362" s="111">
        <v>0</v>
      </c>
      <c r="AU362" s="111">
        <f t="shared" si="5"/>
        <v>5198.0029999999997</v>
      </c>
      <c r="AV362" s="111">
        <v>351.43</v>
      </c>
      <c r="AW362" s="111">
        <v>407.13</v>
      </c>
      <c r="AX362" s="112">
        <v>89</v>
      </c>
      <c r="AY362" s="112">
        <v>360</v>
      </c>
      <c r="AZ362" s="111">
        <v>285968.80619999999</v>
      </c>
      <c r="BA362" s="111">
        <v>82607.25</v>
      </c>
      <c r="BB362" s="113">
        <v>85</v>
      </c>
      <c r="BC362" s="113">
        <v>47.536214436384199</v>
      </c>
      <c r="BD362" s="113">
        <v>10.5</v>
      </c>
      <c r="BE362" s="113"/>
      <c r="BF362" s="109" t="s">
        <v>412</v>
      </c>
      <c r="BG362" s="106"/>
      <c r="BH362" s="109" t="s">
        <v>413</v>
      </c>
      <c r="BI362" s="109" t="s">
        <v>414</v>
      </c>
      <c r="BJ362" s="109" t="s">
        <v>415</v>
      </c>
      <c r="BK362" s="109" t="s">
        <v>434</v>
      </c>
      <c r="BL362" s="107" t="s">
        <v>11</v>
      </c>
      <c r="BM362" s="113">
        <v>367029.34474829998</v>
      </c>
      <c r="BN362" s="107" t="s">
        <v>339</v>
      </c>
      <c r="BO362" s="113"/>
      <c r="BP362" s="114">
        <v>36960</v>
      </c>
      <c r="BQ362" s="114">
        <v>47917</v>
      </c>
      <c r="BR362" s="113">
        <v>247.61</v>
      </c>
      <c r="BS362" s="113">
        <v>148</v>
      </c>
      <c r="BT362" s="113">
        <v>46.27</v>
      </c>
    </row>
    <row r="363" spans="1:72" s="94" customFormat="1" ht="18.2" customHeight="1" x14ac:dyDescent="0.15">
      <c r="A363" s="97">
        <v>361</v>
      </c>
      <c r="B363" s="98" t="s">
        <v>158</v>
      </c>
      <c r="C363" s="98" t="s">
        <v>411</v>
      </c>
      <c r="D363" s="99">
        <v>45261</v>
      </c>
      <c r="E363" s="100" t="s">
        <v>333</v>
      </c>
      <c r="F363" s="101">
        <v>164</v>
      </c>
      <c r="G363" s="101">
        <v>163</v>
      </c>
      <c r="H363" s="102">
        <v>51629.61</v>
      </c>
      <c r="I363" s="102">
        <v>30964.34</v>
      </c>
      <c r="J363" s="102">
        <v>0</v>
      </c>
      <c r="K363" s="102">
        <v>82593.95</v>
      </c>
      <c r="L363" s="102">
        <v>356.35</v>
      </c>
      <c r="M363" s="102">
        <v>0</v>
      </c>
      <c r="N363" s="102">
        <v>0</v>
      </c>
      <c r="O363" s="102">
        <v>0</v>
      </c>
      <c r="P363" s="102">
        <v>0</v>
      </c>
      <c r="Q363" s="102">
        <v>0</v>
      </c>
      <c r="R363" s="102">
        <v>0</v>
      </c>
      <c r="S363" s="102">
        <v>82593.95</v>
      </c>
      <c r="T363" s="102">
        <v>101560.79</v>
      </c>
      <c r="U363" s="102">
        <v>451.73</v>
      </c>
      <c r="V363" s="102">
        <v>0</v>
      </c>
      <c r="W363" s="102">
        <v>0</v>
      </c>
      <c r="X363" s="102">
        <v>0</v>
      </c>
      <c r="Y363" s="102">
        <v>0</v>
      </c>
      <c r="Z363" s="102">
        <v>0</v>
      </c>
      <c r="AA363" s="102">
        <v>102012.52</v>
      </c>
      <c r="AB363" s="102">
        <v>0</v>
      </c>
      <c r="AC363" s="102">
        <v>0</v>
      </c>
      <c r="AD363" s="102">
        <v>0</v>
      </c>
      <c r="AE363" s="102">
        <v>0</v>
      </c>
      <c r="AF363" s="102">
        <v>0</v>
      </c>
      <c r="AG363" s="102">
        <v>0</v>
      </c>
      <c r="AH363" s="102">
        <v>0</v>
      </c>
      <c r="AI363" s="102">
        <v>0</v>
      </c>
      <c r="AJ363" s="102">
        <v>0</v>
      </c>
      <c r="AK363" s="102">
        <v>0</v>
      </c>
      <c r="AL363" s="102">
        <v>0</v>
      </c>
      <c r="AM363" s="102">
        <v>0</v>
      </c>
      <c r="AN363" s="102">
        <v>0</v>
      </c>
      <c r="AO363" s="102">
        <v>0</v>
      </c>
      <c r="AP363" s="102">
        <v>0</v>
      </c>
      <c r="AQ363" s="102">
        <v>0</v>
      </c>
      <c r="AR363" s="102">
        <v>0</v>
      </c>
      <c r="AS363" s="102">
        <v>0</v>
      </c>
      <c r="AT363" s="102">
        <v>0</v>
      </c>
      <c r="AU363" s="102">
        <f t="shared" si="5"/>
        <v>0</v>
      </c>
      <c r="AV363" s="102">
        <v>31320.69</v>
      </c>
      <c r="AW363" s="102">
        <v>102012.52</v>
      </c>
      <c r="AX363" s="103">
        <v>94</v>
      </c>
      <c r="AY363" s="103">
        <v>360</v>
      </c>
      <c r="AZ363" s="102">
        <v>295038.22519999999</v>
      </c>
      <c r="BA363" s="102">
        <v>88339.5</v>
      </c>
      <c r="BB363" s="104">
        <v>90</v>
      </c>
      <c r="BC363" s="104">
        <v>84.146452040140602</v>
      </c>
      <c r="BD363" s="104">
        <v>10.5</v>
      </c>
      <c r="BE363" s="104"/>
      <c r="BF363" s="100" t="s">
        <v>412</v>
      </c>
      <c r="BG363" s="97"/>
      <c r="BH363" s="100" t="s">
        <v>413</v>
      </c>
      <c r="BI363" s="100" t="s">
        <v>414</v>
      </c>
      <c r="BJ363" s="100" t="s">
        <v>415</v>
      </c>
      <c r="BK363" s="100" t="s">
        <v>416</v>
      </c>
      <c r="BL363" s="98" t="s">
        <v>11</v>
      </c>
      <c r="BM363" s="104">
        <v>656183.32862549997</v>
      </c>
      <c r="BN363" s="98" t="s">
        <v>339</v>
      </c>
      <c r="BO363" s="104"/>
      <c r="BP363" s="105">
        <v>37159</v>
      </c>
      <c r="BQ363" s="105">
        <v>48116</v>
      </c>
      <c r="BR363" s="104">
        <v>45540.13</v>
      </c>
      <c r="BS363" s="104">
        <v>148</v>
      </c>
      <c r="BT363" s="104">
        <v>45.3</v>
      </c>
    </row>
    <row r="364" spans="1:72" s="94" customFormat="1" ht="18.2" customHeight="1" x14ac:dyDescent="0.15">
      <c r="A364" s="106">
        <v>362</v>
      </c>
      <c r="B364" s="107" t="s">
        <v>158</v>
      </c>
      <c r="C364" s="107" t="s">
        <v>411</v>
      </c>
      <c r="D364" s="108">
        <v>45261</v>
      </c>
      <c r="E364" s="109" t="s">
        <v>749</v>
      </c>
      <c r="F364" s="110">
        <v>0</v>
      </c>
      <c r="G364" s="110">
        <v>0</v>
      </c>
      <c r="H364" s="111">
        <v>30560.89</v>
      </c>
      <c r="I364" s="111">
        <v>587.76</v>
      </c>
      <c r="J364" s="111">
        <v>0</v>
      </c>
      <c r="K364" s="111">
        <v>31148.65</v>
      </c>
      <c r="L364" s="111">
        <v>592.9</v>
      </c>
      <c r="M364" s="111">
        <v>0</v>
      </c>
      <c r="N364" s="111">
        <v>0</v>
      </c>
      <c r="O364" s="111">
        <v>587.76</v>
      </c>
      <c r="P364" s="111">
        <v>0</v>
      </c>
      <c r="Q364" s="111">
        <v>0</v>
      </c>
      <c r="R364" s="111">
        <v>0</v>
      </c>
      <c r="S364" s="111">
        <v>30560.89</v>
      </c>
      <c r="T364" s="111">
        <v>272.55</v>
      </c>
      <c r="U364" s="111">
        <v>267.41000000000003</v>
      </c>
      <c r="V364" s="111">
        <v>0</v>
      </c>
      <c r="W364" s="111">
        <v>272.55</v>
      </c>
      <c r="X364" s="111">
        <v>0</v>
      </c>
      <c r="Y364" s="111">
        <v>0</v>
      </c>
      <c r="Z364" s="111">
        <v>0</v>
      </c>
      <c r="AA364" s="111">
        <v>267.41000000000003</v>
      </c>
      <c r="AB364" s="111">
        <v>0</v>
      </c>
      <c r="AC364" s="111">
        <v>0</v>
      </c>
      <c r="AD364" s="111">
        <v>0</v>
      </c>
      <c r="AE364" s="111">
        <v>0</v>
      </c>
      <c r="AF364" s="111">
        <v>0</v>
      </c>
      <c r="AG364" s="111">
        <v>0</v>
      </c>
      <c r="AH364" s="111">
        <v>0</v>
      </c>
      <c r="AI364" s="111">
        <v>0.08</v>
      </c>
      <c r="AJ364" s="111">
        <v>148</v>
      </c>
      <c r="AK364" s="111">
        <v>0</v>
      </c>
      <c r="AL364" s="111">
        <v>0</v>
      </c>
      <c r="AM364" s="111">
        <v>0</v>
      </c>
      <c r="AN364" s="111">
        <v>0</v>
      </c>
      <c r="AO364" s="111">
        <v>110.91</v>
      </c>
      <c r="AP364" s="111">
        <v>0.12</v>
      </c>
      <c r="AQ364" s="111">
        <v>0</v>
      </c>
      <c r="AR364" s="111">
        <v>0</v>
      </c>
      <c r="AS364" s="111">
        <v>3.7759999999999998E-3</v>
      </c>
      <c r="AT364" s="111">
        <v>0</v>
      </c>
      <c r="AU364" s="111">
        <f t="shared" si="5"/>
        <v>1119.4162240000001</v>
      </c>
      <c r="AV364" s="111">
        <v>592.9</v>
      </c>
      <c r="AW364" s="111">
        <v>267.41000000000003</v>
      </c>
      <c r="AX364" s="112">
        <v>45</v>
      </c>
      <c r="AY364" s="112">
        <v>360</v>
      </c>
      <c r="AZ364" s="111">
        <v>337559.03999999998</v>
      </c>
      <c r="BA364" s="111">
        <v>94050</v>
      </c>
      <c r="BB364" s="113">
        <v>84</v>
      </c>
      <c r="BC364" s="113">
        <v>27.295212759170699</v>
      </c>
      <c r="BD364" s="113">
        <v>10.5</v>
      </c>
      <c r="BE364" s="113"/>
      <c r="BF364" s="109" t="s">
        <v>412</v>
      </c>
      <c r="BG364" s="106"/>
      <c r="BH364" s="109" t="s">
        <v>413</v>
      </c>
      <c r="BI364" s="109" t="s">
        <v>414</v>
      </c>
      <c r="BJ364" s="109" t="s">
        <v>415</v>
      </c>
      <c r="BK364" s="109" t="s">
        <v>139</v>
      </c>
      <c r="BL364" s="107" t="s">
        <v>11</v>
      </c>
      <c r="BM364" s="113">
        <v>242796.79717410001</v>
      </c>
      <c r="BN364" s="107" t="s">
        <v>339</v>
      </c>
      <c r="BO364" s="113"/>
      <c r="BP364" s="114">
        <v>37165</v>
      </c>
      <c r="BQ364" s="114">
        <v>48122</v>
      </c>
      <c r="BR364" s="113">
        <v>258.95</v>
      </c>
      <c r="BS364" s="113">
        <v>148</v>
      </c>
      <c r="BT364" s="113">
        <v>0</v>
      </c>
    </row>
    <row r="365" spans="1:72" s="94" customFormat="1" ht="18.2" customHeight="1" x14ac:dyDescent="0.15">
      <c r="A365" s="97">
        <v>363</v>
      </c>
      <c r="B365" s="98" t="s">
        <v>158</v>
      </c>
      <c r="C365" s="98" t="s">
        <v>411</v>
      </c>
      <c r="D365" s="99">
        <v>45261</v>
      </c>
      <c r="E365" s="100" t="s">
        <v>750</v>
      </c>
      <c r="F365" s="101">
        <v>1</v>
      </c>
      <c r="G365" s="101">
        <v>1</v>
      </c>
      <c r="H365" s="102">
        <v>55933.51</v>
      </c>
      <c r="I365" s="102">
        <v>725.92</v>
      </c>
      <c r="J365" s="102">
        <v>0</v>
      </c>
      <c r="K365" s="102">
        <v>56659.43</v>
      </c>
      <c r="L365" s="102">
        <v>367.73</v>
      </c>
      <c r="M365" s="102">
        <v>0</v>
      </c>
      <c r="N365" s="102">
        <v>0</v>
      </c>
      <c r="O365" s="102">
        <v>364.54</v>
      </c>
      <c r="P365" s="102">
        <v>0</v>
      </c>
      <c r="Q365" s="102">
        <v>0</v>
      </c>
      <c r="R365" s="102">
        <v>0</v>
      </c>
      <c r="S365" s="102">
        <v>56294.89</v>
      </c>
      <c r="T365" s="102">
        <v>994.7</v>
      </c>
      <c r="U365" s="102">
        <v>492.58</v>
      </c>
      <c r="V365" s="102">
        <v>0</v>
      </c>
      <c r="W365" s="102">
        <v>495.77</v>
      </c>
      <c r="X365" s="102">
        <v>0</v>
      </c>
      <c r="Y365" s="102">
        <v>0</v>
      </c>
      <c r="Z365" s="102">
        <v>0</v>
      </c>
      <c r="AA365" s="102">
        <v>991.51</v>
      </c>
      <c r="AB365" s="102">
        <v>0</v>
      </c>
      <c r="AC365" s="102">
        <v>0</v>
      </c>
      <c r="AD365" s="102">
        <v>0</v>
      </c>
      <c r="AE365" s="102">
        <v>0</v>
      </c>
      <c r="AF365" s="102">
        <v>0</v>
      </c>
      <c r="AG365" s="102">
        <v>0</v>
      </c>
      <c r="AH365" s="102">
        <v>0</v>
      </c>
      <c r="AI365" s="102">
        <v>0</v>
      </c>
      <c r="AJ365" s="102">
        <v>148</v>
      </c>
      <c r="AK365" s="102">
        <v>0</v>
      </c>
      <c r="AL365" s="102">
        <v>0</v>
      </c>
      <c r="AM365" s="102">
        <v>0</v>
      </c>
      <c r="AN365" s="102">
        <v>0</v>
      </c>
      <c r="AO365" s="102">
        <v>110.91</v>
      </c>
      <c r="AP365" s="102">
        <v>0.28000000000000003</v>
      </c>
      <c r="AQ365" s="102">
        <v>0</v>
      </c>
      <c r="AR365" s="102">
        <v>0</v>
      </c>
      <c r="AS365" s="102">
        <v>2.5170000000000001E-3</v>
      </c>
      <c r="AT365" s="102">
        <v>0</v>
      </c>
      <c r="AU365" s="102">
        <f t="shared" si="5"/>
        <v>1119.4974830000001</v>
      </c>
      <c r="AV365" s="102">
        <v>729.11</v>
      </c>
      <c r="AW365" s="102">
        <v>991.51</v>
      </c>
      <c r="AX365" s="103">
        <v>99</v>
      </c>
      <c r="AY365" s="103">
        <v>360</v>
      </c>
      <c r="AZ365" s="102">
        <v>330274.8</v>
      </c>
      <c r="BA365" s="102">
        <v>94050</v>
      </c>
      <c r="BB365" s="104">
        <v>87</v>
      </c>
      <c r="BC365" s="104">
        <v>52.075017862838898</v>
      </c>
      <c r="BD365" s="104">
        <v>10.5</v>
      </c>
      <c r="BE365" s="104"/>
      <c r="BF365" s="100" t="s">
        <v>412</v>
      </c>
      <c r="BG365" s="97"/>
      <c r="BH365" s="100" t="s">
        <v>413</v>
      </c>
      <c r="BI365" s="100" t="s">
        <v>414</v>
      </c>
      <c r="BJ365" s="100" t="s">
        <v>415</v>
      </c>
      <c r="BK365" s="100" t="s">
        <v>434</v>
      </c>
      <c r="BL365" s="98" t="s">
        <v>11</v>
      </c>
      <c r="BM365" s="104">
        <v>447245.44963410002</v>
      </c>
      <c r="BN365" s="98" t="s">
        <v>339</v>
      </c>
      <c r="BO365" s="104"/>
      <c r="BP365" s="105">
        <v>37281</v>
      </c>
      <c r="BQ365" s="105">
        <v>48238</v>
      </c>
      <c r="BR365" s="104">
        <v>518.01</v>
      </c>
      <c r="BS365" s="104">
        <v>148</v>
      </c>
      <c r="BT365" s="104">
        <v>0</v>
      </c>
    </row>
    <row r="366" spans="1:72" s="94" customFormat="1" ht="18.2" customHeight="1" x14ac:dyDescent="0.15">
      <c r="A366" s="97"/>
      <c r="B366" s="98"/>
      <c r="C366" s="98"/>
      <c r="D366" s="99"/>
      <c r="E366" s="100" t="s">
        <v>321</v>
      </c>
      <c r="F366" s="101" t="s">
        <v>138</v>
      </c>
      <c r="G366" s="101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>
        <f>167435.8/7.94469</f>
        <v>21075.183550270685</v>
      </c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>
        <f t="shared" si="5"/>
        <v>21075.183550270685</v>
      </c>
      <c r="AV366" s="102"/>
      <c r="AW366" s="102"/>
      <c r="AX366" s="103"/>
      <c r="AY366" s="103"/>
      <c r="AZ366" s="102"/>
      <c r="BA366" s="102"/>
      <c r="BB366" s="104"/>
      <c r="BC366" s="104"/>
      <c r="BD366" s="104"/>
      <c r="BE366" s="104"/>
      <c r="BF366" s="100"/>
      <c r="BG366" s="97"/>
      <c r="BH366" s="100"/>
      <c r="BI366" s="100"/>
      <c r="BJ366" s="100"/>
      <c r="BK366" s="100"/>
      <c r="BL366" s="98" t="s">
        <v>11</v>
      </c>
      <c r="BM366" s="104"/>
      <c r="BN366" s="98"/>
      <c r="BO366" s="104"/>
      <c r="BP366" s="105"/>
      <c r="BQ366" s="105"/>
      <c r="BR366" s="104"/>
      <c r="BS366" s="104"/>
      <c r="BT366" s="104"/>
    </row>
    <row r="367" spans="1:72" s="94" customFormat="1" ht="82.7" customHeight="1" x14ac:dyDescent="0.15">
      <c r="A367" s="115" t="s">
        <v>751</v>
      </c>
      <c r="B367" s="115" t="s">
        <v>761</v>
      </c>
      <c r="C367" s="115" t="s">
        <v>341</v>
      </c>
      <c r="D367" s="115" t="s">
        <v>341</v>
      </c>
      <c r="E367" s="115" t="s">
        <v>343</v>
      </c>
      <c r="F367" s="115" t="s">
        <v>752</v>
      </c>
      <c r="G367" s="115" t="s">
        <v>753</v>
      </c>
      <c r="H367" s="115" t="s">
        <v>346</v>
      </c>
      <c r="I367" s="115" t="s">
        <v>347</v>
      </c>
      <c r="J367" s="115" t="s">
        <v>754</v>
      </c>
      <c r="K367" s="115" t="s">
        <v>349</v>
      </c>
      <c r="L367" s="116" t="s">
        <v>350</v>
      </c>
      <c r="M367" s="115" t="s">
        <v>351</v>
      </c>
      <c r="N367" s="115" t="s">
        <v>352</v>
      </c>
      <c r="O367" s="115" t="s">
        <v>353</v>
      </c>
      <c r="P367" s="115" t="s">
        <v>354</v>
      </c>
      <c r="Q367" s="115" t="s">
        <v>355</v>
      </c>
      <c r="R367" s="115" t="s">
        <v>356</v>
      </c>
      <c r="S367" s="115" t="s">
        <v>357</v>
      </c>
      <c r="T367" s="115" t="s">
        <v>358</v>
      </c>
      <c r="U367" s="115" t="s">
        <v>359</v>
      </c>
      <c r="V367" s="115" t="s">
        <v>360</v>
      </c>
      <c r="W367" s="115" t="s">
        <v>361</v>
      </c>
      <c r="X367" s="115" t="s">
        <v>362</v>
      </c>
      <c r="Y367" s="115" t="s">
        <v>363</v>
      </c>
      <c r="Z367" s="115" t="s">
        <v>364</v>
      </c>
      <c r="AA367" s="115" t="s">
        <v>365</v>
      </c>
      <c r="AB367" s="115" t="s">
        <v>366</v>
      </c>
      <c r="AC367" s="115" t="s">
        <v>367</v>
      </c>
      <c r="AD367" s="115" t="s">
        <v>368</v>
      </c>
      <c r="AE367" s="115" t="s">
        <v>369</v>
      </c>
      <c r="AF367" s="115" t="s">
        <v>370</v>
      </c>
      <c r="AG367" s="115" t="s">
        <v>371</v>
      </c>
      <c r="AH367" s="115" t="s">
        <v>372</v>
      </c>
      <c r="AI367" s="115" t="s">
        <v>373</v>
      </c>
      <c r="AJ367" s="115" t="s">
        <v>374</v>
      </c>
      <c r="AK367" s="115" t="s">
        <v>375</v>
      </c>
      <c r="AL367" s="115" t="s">
        <v>376</v>
      </c>
      <c r="AM367" s="115" t="s">
        <v>377</v>
      </c>
      <c r="AN367" s="115" t="s">
        <v>378</v>
      </c>
      <c r="AO367" s="115" t="s">
        <v>379</v>
      </c>
      <c r="AP367" s="115" t="s">
        <v>380</v>
      </c>
      <c r="AQ367" s="115" t="s">
        <v>381</v>
      </c>
      <c r="AR367" s="115" t="s">
        <v>382</v>
      </c>
      <c r="AS367" s="133" t="s">
        <v>383</v>
      </c>
      <c r="AT367" s="133" t="s">
        <v>384</v>
      </c>
      <c r="AU367" s="115" t="s">
        <v>385</v>
      </c>
      <c r="AV367" s="115" t="s">
        <v>386</v>
      </c>
      <c r="AW367" s="115" t="s">
        <v>387</v>
      </c>
      <c r="AX367" s="115" t="s">
        <v>388</v>
      </c>
      <c r="AY367" s="115" t="s">
        <v>389</v>
      </c>
      <c r="AZ367" s="115" t="s">
        <v>390</v>
      </c>
      <c r="BA367" s="115" t="s">
        <v>391</v>
      </c>
      <c r="BB367" s="115" t="s">
        <v>392</v>
      </c>
      <c r="BC367" s="115" t="s">
        <v>393</v>
      </c>
      <c r="BD367" s="115" t="s">
        <v>394</v>
      </c>
      <c r="BE367" s="115" t="s">
        <v>395</v>
      </c>
      <c r="BF367" s="115" t="s">
        <v>396</v>
      </c>
      <c r="BG367" s="115" t="s">
        <v>397</v>
      </c>
      <c r="BH367" s="115" t="s">
        <v>398</v>
      </c>
      <c r="BI367" s="115" t="s">
        <v>399</v>
      </c>
      <c r="BJ367" s="115" t="s">
        <v>400</v>
      </c>
      <c r="BK367" s="115" t="s">
        <v>401</v>
      </c>
      <c r="BL367" s="115" t="s">
        <v>402</v>
      </c>
      <c r="BM367" s="115" t="s">
        <v>403</v>
      </c>
      <c r="BN367" s="115" t="s">
        <v>404</v>
      </c>
      <c r="BO367" s="115" t="s">
        <v>405</v>
      </c>
      <c r="BP367" s="115" t="s">
        <v>755</v>
      </c>
      <c r="BQ367" s="115" t="s">
        <v>756</v>
      </c>
      <c r="BR367" s="116" t="s">
        <v>408</v>
      </c>
      <c r="BS367" s="115" t="s">
        <v>409</v>
      </c>
      <c r="BT367" s="115" t="s">
        <v>410</v>
      </c>
    </row>
    <row r="368" spans="1:72" s="130" customFormat="1" ht="13.35" customHeight="1" x14ac:dyDescent="0.2">
      <c r="A368" s="124" t="s">
        <v>757</v>
      </c>
      <c r="B368" s="125"/>
      <c r="C368" s="125"/>
      <c r="D368" s="125"/>
      <c r="E368" s="125"/>
      <c r="F368" s="126"/>
      <c r="G368" s="126"/>
      <c r="H368" s="127">
        <f>SUMIF($BL$3:$BL$367,"UDIS",H3:H367)</f>
        <v>14523481.438954001</v>
      </c>
      <c r="I368" s="127">
        <f t="shared" ref="I368:AW368" si="6">SUMIF($BL$3:$BL$367,"UDIS",I3:I367)</f>
        <v>7007329.0510460064</v>
      </c>
      <c r="J368" s="127">
        <f t="shared" si="6"/>
        <v>220479.215215</v>
      </c>
      <c r="K368" s="127">
        <f t="shared" si="6"/>
        <v>21530810.489999983</v>
      </c>
      <c r="L368" s="127">
        <f t="shared" si="6"/>
        <v>153216.22573599982</v>
      </c>
      <c r="M368" s="127">
        <f t="shared" si="6"/>
        <v>0</v>
      </c>
      <c r="N368" s="127">
        <f t="shared" si="6"/>
        <v>0</v>
      </c>
      <c r="O368" s="127">
        <f t="shared" si="6"/>
        <v>313124.21521499992</v>
      </c>
      <c r="P368" s="127">
        <f t="shared" si="6"/>
        <v>43107.47</v>
      </c>
      <c r="Q368" s="127">
        <f t="shared" si="6"/>
        <v>320399.92000000004</v>
      </c>
      <c r="R368" s="127">
        <f t="shared" si="6"/>
        <v>21075.183550270685</v>
      </c>
      <c r="S368" s="127">
        <f t="shared" si="6"/>
        <v>20854178.869999997</v>
      </c>
      <c r="T368" s="127">
        <f t="shared" si="6"/>
        <v>14697538.438953986</v>
      </c>
      <c r="U368" s="127">
        <f t="shared" si="6"/>
        <v>123802.95426399987</v>
      </c>
      <c r="V368" s="127">
        <f t="shared" si="6"/>
        <v>0</v>
      </c>
      <c r="W368" s="127">
        <f t="shared" si="6"/>
        <v>492852.65478499996</v>
      </c>
      <c r="X368" s="127">
        <f t="shared" si="6"/>
        <v>35339.569999999992</v>
      </c>
      <c r="Y368" s="127">
        <f t="shared" si="6"/>
        <v>0</v>
      </c>
      <c r="Z368" s="127">
        <f t="shared" si="6"/>
        <v>0</v>
      </c>
      <c r="AA368" s="127">
        <f t="shared" si="6"/>
        <v>14293149.168432988</v>
      </c>
      <c r="AB368" s="127">
        <f t="shared" si="6"/>
        <v>10078.460000000003</v>
      </c>
      <c r="AC368" s="127">
        <f t="shared" si="6"/>
        <v>0</v>
      </c>
      <c r="AD368" s="127">
        <f t="shared" si="6"/>
        <v>225</v>
      </c>
      <c r="AE368" s="127">
        <f t="shared" si="6"/>
        <v>0</v>
      </c>
      <c r="AF368" s="127">
        <f t="shared" si="6"/>
        <v>1453.77</v>
      </c>
      <c r="AG368" s="127">
        <f t="shared" si="6"/>
        <v>0</v>
      </c>
      <c r="AH368" s="127">
        <f t="shared" si="6"/>
        <v>7452.3999999999969</v>
      </c>
      <c r="AI368" s="127">
        <f t="shared" si="6"/>
        <v>4513.6100000000024</v>
      </c>
      <c r="AJ368" s="127">
        <f t="shared" si="6"/>
        <v>100041.92000000001</v>
      </c>
      <c r="AK368" s="127">
        <f t="shared" si="6"/>
        <v>0</v>
      </c>
      <c r="AL368" s="127">
        <f t="shared" si="6"/>
        <v>125</v>
      </c>
      <c r="AM368" s="127">
        <f t="shared" si="6"/>
        <v>28763.420000000009</v>
      </c>
      <c r="AN368" s="127">
        <f t="shared" si="6"/>
        <v>0</v>
      </c>
      <c r="AO368" s="127">
        <f t="shared" si="6"/>
        <v>84473.230000000025</v>
      </c>
      <c r="AP368" s="127">
        <f t="shared" si="6"/>
        <v>45997.94000000001</v>
      </c>
      <c r="AQ368" s="127">
        <f t="shared" si="6"/>
        <v>99149.901999999987</v>
      </c>
      <c r="AR368" s="127">
        <f t="shared" si="6"/>
        <v>0</v>
      </c>
      <c r="AS368" s="127">
        <f t="shared" si="6"/>
        <v>159335.81801199992</v>
      </c>
      <c r="AT368" s="127">
        <f t="shared" si="6"/>
        <v>700493.93478482286</v>
      </c>
      <c r="AU368" s="128">
        <f t="shared" si="6"/>
        <v>527864.69753844768</v>
      </c>
      <c r="AV368" s="127">
        <f t="shared" si="6"/>
        <v>6804313.5915670022</v>
      </c>
      <c r="AW368" s="127">
        <f t="shared" si="6"/>
        <v>14293149.168432988</v>
      </c>
      <c r="AX368" s="126"/>
      <c r="AY368" s="126"/>
      <c r="AZ368" s="126"/>
      <c r="BA368" s="127">
        <v>31406261.300000001</v>
      </c>
      <c r="BB368" s="126"/>
      <c r="BC368" s="126">
        <v>20214.798475755801</v>
      </c>
      <c r="BD368" s="126"/>
      <c r="BE368" s="126"/>
      <c r="BF368" s="126"/>
      <c r="BG368" s="126"/>
      <c r="BH368" s="126"/>
      <c r="BI368" s="126"/>
      <c r="BJ368" s="126"/>
      <c r="BK368" s="126"/>
      <c r="BL368" s="126"/>
      <c r="BM368" s="129"/>
      <c r="BN368" s="126"/>
      <c r="BO368" s="126"/>
      <c r="BP368" s="126"/>
      <c r="BQ368" s="126"/>
      <c r="BR368" s="126">
        <v>7158265.9900000002</v>
      </c>
      <c r="BS368" s="126"/>
      <c r="BT368" s="126"/>
    </row>
    <row r="369" spans="1:72" s="130" customFormat="1" ht="13.35" customHeight="1" x14ac:dyDescent="0.2">
      <c r="A369" s="124" t="s">
        <v>758</v>
      </c>
      <c r="B369" s="125"/>
      <c r="C369" s="125"/>
      <c r="D369" s="125"/>
      <c r="E369" s="125"/>
      <c r="F369" s="126"/>
      <c r="G369" s="129" t="s">
        <v>762</v>
      </c>
      <c r="H369" s="127">
        <f>SUMIF($BL$3:$BL$367,"PESOS",H3:H367)</f>
        <v>1581312.0499999998</v>
      </c>
      <c r="I369" s="127">
        <f t="shared" ref="I369:AW369" si="7">SUMIF($BL$3:$BL$367,"PESOS",I3:I367)</f>
        <v>43053.93</v>
      </c>
      <c r="J369" s="127">
        <f t="shared" si="7"/>
        <v>0</v>
      </c>
      <c r="K369" s="127">
        <f t="shared" si="7"/>
        <v>1624365.98</v>
      </c>
      <c r="L369" s="127">
        <f t="shared" si="7"/>
        <v>24838.33</v>
      </c>
      <c r="M369" s="127">
        <f t="shared" si="7"/>
        <v>0</v>
      </c>
      <c r="N369" s="127">
        <f t="shared" si="7"/>
        <v>0</v>
      </c>
      <c r="O369" s="127">
        <f t="shared" si="7"/>
        <v>17523.809999999998</v>
      </c>
      <c r="P369" s="127">
        <f t="shared" si="7"/>
        <v>12216.46</v>
      </c>
      <c r="Q369" s="127">
        <f t="shared" si="7"/>
        <v>0</v>
      </c>
      <c r="R369" s="127">
        <f t="shared" si="7"/>
        <v>0</v>
      </c>
      <c r="S369" s="127">
        <f t="shared" si="7"/>
        <v>1594625.71</v>
      </c>
      <c r="T369" s="127">
        <f t="shared" si="7"/>
        <v>20409.120000000003</v>
      </c>
      <c r="U369" s="127">
        <f t="shared" si="7"/>
        <v>14382.79</v>
      </c>
      <c r="V369" s="127">
        <f t="shared" si="7"/>
        <v>0</v>
      </c>
      <c r="W369" s="127">
        <f t="shared" si="7"/>
        <v>7893.96</v>
      </c>
      <c r="X369" s="127">
        <f t="shared" si="7"/>
        <v>7418.98</v>
      </c>
      <c r="Y369" s="127">
        <f t="shared" si="7"/>
        <v>0</v>
      </c>
      <c r="Z369" s="127">
        <f t="shared" si="7"/>
        <v>0</v>
      </c>
      <c r="AA369" s="127">
        <f t="shared" si="7"/>
        <v>19478.97</v>
      </c>
      <c r="AB369" s="127">
        <f t="shared" si="7"/>
        <v>0</v>
      </c>
      <c r="AC369" s="127">
        <f t="shared" si="7"/>
        <v>0</v>
      </c>
      <c r="AD369" s="127">
        <f t="shared" si="7"/>
        <v>0</v>
      </c>
      <c r="AE369" s="127">
        <f t="shared" si="7"/>
        <v>0</v>
      </c>
      <c r="AF369" s="127">
        <f t="shared" si="7"/>
        <v>230</v>
      </c>
      <c r="AG369" s="127">
        <f t="shared" si="7"/>
        <v>0</v>
      </c>
      <c r="AH369" s="127">
        <f t="shared" si="7"/>
        <v>0</v>
      </c>
      <c r="AI369" s="127">
        <f t="shared" si="7"/>
        <v>202.89</v>
      </c>
      <c r="AJ369" s="127">
        <f t="shared" si="7"/>
        <v>0</v>
      </c>
      <c r="AK369" s="127">
        <f t="shared" si="7"/>
        <v>0</v>
      </c>
      <c r="AL369" s="127">
        <f t="shared" si="7"/>
        <v>0</v>
      </c>
      <c r="AM369" s="127">
        <f t="shared" si="7"/>
        <v>230</v>
      </c>
      <c r="AN369" s="127">
        <f t="shared" si="7"/>
        <v>0</v>
      </c>
      <c r="AO369" s="127">
        <f t="shared" si="7"/>
        <v>0</v>
      </c>
      <c r="AP369" s="127">
        <f t="shared" si="7"/>
        <v>780.18000000000006</v>
      </c>
      <c r="AQ369" s="127">
        <f t="shared" si="7"/>
        <v>0.98</v>
      </c>
      <c r="AR369" s="127">
        <f t="shared" si="7"/>
        <v>0</v>
      </c>
      <c r="AS369" s="127">
        <f t="shared" si="7"/>
        <v>7272.48</v>
      </c>
      <c r="AT369" s="127">
        <f t="shared" si="7"/>
        <v>0</v>
      </c>
      <c r="AU369" s="128">
        <f t="shared" si="7"/>
        <v>39224.78</v>
      </c>
      <c r="AV369" s="127">
        <f t="shared" si="7"/>
        <v>38151.990000000005</v>
      </c>
      <c r="AW369" s="127">
        <f t="shared" si="7"/>
        <v>19478.97</v>
      </c>
      <c r="AX369" s="126"/>
      <c r="AY369" s="126"/>
      <c r="AZ369" s="126"/>
      <c r="BA369" s="127">
        <v>1872087.84</v>
      </c>
      <c r="BB369" s="126"/>
      <c r="BC369" s="127">
        <v>3.2157064755540499</v>
      </c>
      <c r="BD369" s="126"/>
      <c r="BE369" s="126"/>
      <c r="BF369" s="126"/>
      <c r="BG369" s="126"/>
      <c r="BH369" s="126"/>
      <c r="BI369" s="126"/>
      <c r="BJ369" s="126"/>
      <c r="BK369" s="126"/>
      <c r="BL369" s="129" t="s">
        <v>759</v>
      </c>
      <c r="BM369" s="127">
        <v>167274612.03670001</v>
      </c>
      <c r="BN369" s="126"/>
      <c r="BO369" s="126"/>
      <c r="BP369" s="126"/>
      <c r="BQ369" s="126"/>
      <c r="BR369" s="126">
        <v>3122.85</v>
      </c>
      <c r="BS369" s="126"/>
      <c r="BT369" s="126"/>
    </row>
    <row r="370" spans="1:72" s="94" customFormat="1" ht="18.2" customHeight="1" x14ac:dyDescent="0.15">
      <c r="A370" s="118" t="s">
        <v>760</v>
      </c>
      <c r="B370" s="119"/>
      <c r="C370" s="119"/>
      <c r="D370" s="119"/>
      <c r="E370" s="119"/>
      <c r="F370" s="119"/>
      <c r="G370" s="119"/>
      <c r="H370" s="118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20"/>
      <c r="W370" s="120"/>
      <c r="X370" s="120"/>
      <c r="Y370" s="120"/>
      <c r="Z370" s="120"/>
      <c r="AA370" s="120"/>
      <c r="AB370" s="120"/>
      <c r="AC370" s="119"/>
      <c r="AD370" s="119"/>
      <c r="AE370" s="119"/>
      <c r="AF370" s="119"/>
      <c r="AG370" s="119"/>
      <c r="AH370" s="119"/>
      <c r="AI370" s="119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2">
        <v>74.6914600550964</v>
      </c>
      <c r="AY370" s="122">
        <v>329.691460055096</v>
      </c>
      <c r="AZ370" s="123">
        <v>316324.36859136401</v>
      </c>
      <c r="BA370" s="123">
        <v>91675.892947658402</v>
      </c>
      <c r="BB370" s="120"/>
      <c r="BC370" s="120">
        <v>55.697008766477602</v>
      </c>
      <c r="BD370" s="120">
        <v>10.351734119461099</v>
      </c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</row>
    <row r="371" spans="1:72" s="94" customFormat="1" ht="28.7" customHeight="1" x14ac:dyDescent="0.15"/>
    <row r="373" spans="1:72" x14ac:dyDescent="0.2">
      <c r="AU373" s="131">
        <v>498121.47798341222</v>
      </c>
    </row>
    <row r="374" spans="1:72" x14ac:dyDescent="0.2">
      <c r="AU374" s="131">
        <v>39224.78</v>
      </c>
    </row>
    <row r="377" spans="1:72" x14ac:dyDescent="0.2">
      <c r="AU377" s="134">
        <v>29743.219555035466</v>
      </c>
    </row>
    <row r="378" spans="1:72" x14ac:dyDescent="0.2">
      <c r="AT378" s="136" t="s">
        <v>767</v>
      </c>
      <c r="AU378" s="135">
        <v>29743.21955503579</v>
      </c>
    </row>
  </sheetData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D2B0-A072-4376-BA24-1D7FB5D239A7}">
  <sheetPr>
    <pageSetUpPr fitToPage="1"/>
  </sheetPr>
  <dimension ref="A1:IW3831"/>
  <sheetViews>
    <sheetView showGridLines="0" view="pageBreakPreview" topLeftCell="A25" zoomScaleNormal="100" zoomScaleSheetLayoutView="100" workbookViewId="0">
      <selection activeCell="G41" sqref="G41"/>
    </sheetView>
  </sheetViews>
  <sheetFormatPr baseColWidth="10" defaultColWidth="11.42578125" defaultRowHeight="12.75" x14ac:dyDescent="0.2"/>
  <cols>
    <col min="1" max="1" width="9.7109375" style="2" customWidth="1"/>
    <col min="2" max="2" width="74.85546875" style="2" customWidth="1"/>
    <col min="3" max="3" width="27" style="18" customWidth="1"/>
    <col min="4" max="4" width="12.85546875" style="23" bestFit="1" customWidth="1"/>
    <col min="5" max="5" width="12.85546875" bestFit="1" customWidth="1"/>
    <col min="6" max="7" width="12.85546875" customWidth="1"/>
    <col min="8" max="8" width="11.28515625" bestFit="1" customWidth="1"/>
    <col min="9" max="9" width="9.85546875" style="29" customWidth="1"/>
    <col min="10" max="10" width="12.42578125" style="33" bestFit="1" customWidth="1"/>
    <col min="11" max="11" width="13.140625" style="29" bestFit="1" customWidth="1"/>
    <col min="12" max="12" width="10.42578125" style="29" bestFit="1" customWidth="1"/>
    <col min="13" max="17" width="9.140625" style="2" customWidth="1"/>
    <col min="18" max="18" width="14" style="2" bestFit="1" customWidth="1"/>
    <col min="19" max="257" width="9.140625" style="2" customWidth="1"/>
    <col min="258" max="16384" width="11.42578125" style="2"/>
  </cols>
  <sheetData>
    <row r="1" spans="1:12" s="8" customFormat="1" x14ac:dyDescent="0.2">
      <c r="A1" s="1"/>
      <c r="C1" s="84"/>
      <c r="D1" s="23"/>
      <c r="E1"/>
      <c r="F1"/>
      <c r="G1"/>
      <c r="H1"/>
      <c r="I1" s="24"/>
      <c r="J1" s="49"/>
      <c r="K1" s="25"/>
      <c r="L1" s="26"/>
    </row>
    <row r="2" spans="1:12" s="8" customFormat="1" x14ac:dyDescent="0.2">
      <c r="A2" s="141" t="s">
        <v>116</v>
      </c>
      <c r="B2" s="141"/>
      <c r="C2" s="141"/>
      <c r="D2" s="23"/>
      <c r="E2"/>
      <c r="F2"/>
      <c r="G2"/>
      <c r="H2"/>
      <c r="I2" s="24"/>
      <c r="J2" s="49"/>
      <c r="K2" s="25"/>
      <c r="L2" s="26"/>
    </row>
    <row r="3" spans="1:12" x14ac:dyDescent="0.2">
      <c r="A3" s="1"/>
      <c r="C3" s="16"/>
      <c r="I3" s="27"/>
      <c r="J3" s="50"/>
      <c r="K3" s="28"/>
    </row>
    <row r="4" spans="1:12" x14ac:dyDescent="0.2">
      <c r="A4" s="138" t="s">
        <v>9</v>
      </c>
      <c r="B4" s="138"/>
      <c r="C4" s="138"/>
      <c r="I4" s="27"/>
      <c r="J4" s="50"/>
      <c r="K4" s="28"/>
    </row>
    <row r="5" spans="1:12" x14ac:dyDescent="0.2">
      <c r="A5" s="87"/>
      <c r="B5" s="87"/>
      <c r="C5" s="87"/>
      <c r="I5" s="27"/>
      <c r="J5" s="50"/>
      <c r="K5" s="28"/>
    </row>
    <row r="6" spans="1:12" x14ac:dyDescent="0.2">
      <c r="A6" s="87"/>
      <c r="B6" s="87"/>
      <c r="C6" s="87"/>
      <c r="I6" s="27"/>
      <c r="J6" s="50"/>
      <c r="K6" s="28"/>
    </row>
    <row r="8" spans="1:12" s="11" customFormat="1" x14ac:dyDescent="0.2">
      <c r="A8" s="139" t="s">
        <v>10</v>
      </c>
      <c r="B8" s="140"/>
      <c r="C8" s="17" t="s">
        <v>11</v>
      </c>
      <c r="D8" s="23"/>
      <c r="E8"/>
      <c r="F8"/>
      <c r="G8"/>
      <c r="H8"/>
      <c r="I8" s="30"/>
      <c r="J8" s="33"/>
      <c r="K8" s="31"/>
      <c r="L8" s="31"/>
    </row>
    <row r="9" spans="1:12" x14ac:dyDescent="0.2">
      <c r="A9" s="3">
        <v>1</v>
      </c>
      <c r="B9" s="4" t="s">
        <v>12</v>
      </c>
      <c r="C9" s="19">
        <v>0</v>
      </c>
    </row>
    <row r="10" spans="1:12" x14ac:dyDescent="0.2">
      <c r="A10" s="3">
        <v>2</v>
      </c>
      <c r="B10" s="4" t="s">
        <v>13</v>
      </c>
      <c r="C10" s="19">
        <v>0</v>
      </c>
    </row>
    <row r="11" spans="1:12" s="11" customFormat="1" x14ac:dyDescent="0.2">
      <c r="A11" s="12">
        <v>3</v>
      </c>
      <c r="B11" s="13" t="s">
        <v>14</v>
      </c>
      <c r="C11" s="20">
        <v>0</v>
      </c>
      <c r="D11" s="23"/>
      <c r="E11"/>
      <c r="F11"/>
      <c r="G11"/>
      <c r="H11"/>
      <c r="I11" s="32"/>
      <c r="J11" s="33"/>
      <c r="K11" s="31"/>
      <c r="L11" s="31"/>
    </row>
    <row r="12" spans="1:12" x14ac:dyDescent="0.2">
      <c r="A12" s="137"/>
      <c r="B12" s="137"/>
      <c r="C12" s="137"/>
    </row>
    <row r="13" spans="1:12" s="11" customFormat="1" x14ac:dyDescent="0.2">
      <c r="A13" s="139" t="s">
        <v>15</v>
      </c>
      <c r="B13" s="140"/>
      <c r="C13" s="17" t="s">
        <v>11</v>
      </c>
      <c r="D13" s="23"/>
      <c r="E13"/>
      <c r="F13"/>
      <c r="G13"/>
      <c r="H13"/>
      <c r="I13" s="30"/>
      <c r="J13" s="33"/>
      <c r="K13" s="31"/>
      <c r="L13" s="31"/>
    </row>
    <row r="14" spans="1:12" x14ac:dyDescent="0.2">
      <c r="A14" s="3">
        <v>4</v>
      </c>
      <c r="B14" s="91" t="s">
        <v>119</v>
      </c>
      <c r="C14" s="48">
        <v>132603.13</v>
      </c>
      <c r="D14" s="23" t="e">
        <f>#REF!</f>
        <v>#REF!</v>
      </c>
      <c r="E14" s="23"/>
      <c r="F14" s="23"/>
      <c r="G14" s="23"/>
      <c r="H14" s="46"/>
      <c r="I14" s="79"/>
    </row>
    <row r="15" spans="1:12" x14ac:dyDescent="0.2">
      <c r="A15" s="3">
        <v>5</v>
      </c>
      <c r="B15" s="91" t="s">
        <v>120</v>
      </c>
      <c r="C15" s="48">
        <v>159955.18</v>
      </c>
      <c r="D15" s="23" t="e">
        <f>#REF!</f>
        <v>#REF!</v>
      </c>
      <c r="E15" s="23"/>
      <c r="F15" s="23"/>
      <c r="G15" s="23"/>
      <c r="H15" s="46"/>
      <c r="I15" s="79"/>
      <c r="J15" s="52"/>
    </row>
    <row r="16" spans="1:12" x14ac:dyDescent="0.2">
      <c r="A16" s="3">
        <v>6</v>
      </c>
      <c r="B16" s="91" t="s">
        <v>121</v>
      </c>
      <c r="C16" s="48">
        <v>0</v>
      </c>
      <c r="D16" s="23">
        <v>0</v>
      </c>
      <c r="E16" s="23"/>
      <c r="F16" s="23"/>
      <c r="G16" s="23"/>
      <c r="H16" s="46"/>
      <c r="I16" s="79"/>
      <c r="J16" s="52"/>
    </row>
    <row r="17" spans="1:257" s="11" customFormat="1" x14ac:dyDescent="0.2">
      <c r="A17" s="3">
        <v>7</v>
      </c>
      <c r="B17" s="91" t="s">
        <v>51</v>
      </c>
      <c r="C17" s="48">
        <v>0</v>
      </c>
      <c r="D17" s="23">
        <v>0</v>
      </c>
      <c r="E17" s="23"/>
      <c r="F17" s="23"/>
      <c r="G17" s="23"/>
      <c r="H17" s="46"/>
      <c r="I17" s="79"/>
      <c r="J17" s="52"/>
      <c r="K17" s="31"/>
      <c r="L17" s="31"/>
    </row>
    <row r="18" spans="1:257" x14ac:dyDescent="0.2">
      <c r="A18" s="12">
        <v>8</v>
      </c>
      <c r="B18" s="92" t="s">
        <v>122</v>
      </c>
      <c r="C18" s="89">
        <f>C14+C15</f>
        <v>292558.31</v>
      </c>
      <c r="D18" s="23" t="e">
        <f>#REF!</f>
        <v>#REF!</v>
      </c>
      <c r="E18" s="23"/>
      <c r="F18" s="23"/>
      <c r="G18" s="23"/>
      <c r="H18" s="46"/>
      <c r="I18" s="79"/>
      <c r="J18" s="52"/>
    </row>
    <row r="19" spans="1:257" s="29" customFormat="1" x14ac:dyDescent="0.2">
      <c r="A19" s="15">
        <v>9</v>
      </c>
      <c r="B19" s="5" t="s">
        <v>0</v>
      </c>
      <c r="C19" s="80">
        <v>302169.75</v>
      </c>
      <c r="D19" s="23" t="e">
        <f>#REF!</f>
        <v>#REF!</v>
      </c>
      <c r="E19" s="23"/>
      <c r="F19" s="23"/>
      <c r="G19" s="23"/>
      <c r="H19" s="46"/>
      <c r="I19" s="79"/>
      <c r="J19" s="5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29" customFormat="1" x14ac:dyDescent="0.2">
      <c r="A20" s="3">
        <v>10</v>
      </c>
      <c r="B20" s="5" t="s">
        <v>28</v>
      </c>
      <c r="C20" s="80">
        <v>0</v>
      </c>
      <c r="D20" s="23" t="e">
        <f>#REF!</f>
        <v>#REF!</v>
      </c>
      <c r="E20" s="23"/>
      <c r="F20" s="23"/>
      <c r="G20" s="23"/>
      <c r="H20" s="46"/>
      <c r="I20" s="79"/>
      <c r="J20" s="5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29" customFormat="1" x14ac:dyDescent="0.2">
      <c r="A21" s="12">
        <v>11</v>
      </c>
      <c r="B21" s="5" t="s">
        <v>16</v>
      </c>
      <c r="C21" s="80">
        <v>69560.539999999994</v>
      </c>
      <c r="D21" s="23" t="e">
        <f>#REF!</f>
        <v>#REF!</v>
      </c>
      <c r="E21" s="23"/>
      <c r="F21" s="23"/>
      <c r="G21" s="23"/>
      <c r="H21" s="46"/>
      <c r="I21" s="79"/>
      <c r="J21" s="5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29" customFormat="1" x14ac:dyDescent="0.2">
      <c r="A22" s="15">
        <v>12</v>
      </c>
      <c r="B22" s="5" t="s">
        <v>17</v>
      </c>
      <c r="C22" s="22">
        <v>0</v>
      </c>
      <c r="D22" s="23" t="e">
        <f>#REF!</f>
        <v>#REF!</v>
      </c>
      <c r="E22" s="23"/>
      <c r="F22" s="23"/>
      <c r="G22" s="23"/>
      <c r="H22" s="46"/>
      <c r="I22" s="79"/>
      <c r="J22" s="5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s="29" customFormat="1" x14ac:dyDescent="0.2">
      <c r="A23" s="3">
        <v>13</v>
      </c>
      <c r="B23" s="5" t="s">
        <v>1</v>
      </c>
      <c r="C23" s="80">
        <v>6052.34</v>
      </c>
      <c r="D23" s="23" t="e">
        <f>#REF!</f>
        <v>#REF!</v>
      </c>
      <c r="E23" s="23"/>
      <c r="F23" s="23"/>
      <c r="G23" s="23"/>
      <c r="H23" s="46"/>
      <c r="I23" s="79"/>
      <c r="J23" s="5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29" customFormat="1" x14ac:dyDescent="0.2">
      <c r="A24" s="12">
        <v>14</v>
      </c>
      <c r="B24" s="5" t="s">
        <v>18</v>
      </c>
      <c r="C24" s="80">
        <v>18330.25</v>
      </c>
      <c r="D24" s="23" t="e">
        <f>#REF!</f>
        <v>#REF!</v>
      </c>
      <c r="E24" s="23" t="s">
        <v>118</v>
      </c>
      <c r="F24" s="23"/>
      <c r="G24" s="23"/>
      <c r="H24" s="46"/>
      <c r="I24" s="79"/>
      <c r="J24" s="5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  <row r="25" spans="1:257" s="29" customFormat="1" x14ac:dyDescent="0.2">
      <c r="A25" s="15">
        <v>15</v>
      </c>
      <c r="B25" s="5" t="s">
        <v>20</v>
      </c>
      <c r="C25" s="80"/>
      <c r="D25" s="23"/>
      <c r="E25" s="23"/>
      <c r="F25" s="23"/>
      <c r="G25" s="23"/>
      <c r="H25" s="46"/>
      <c r="I25" s="79"/>
      <c r="J25" s="5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</row>
    <row r="26" spans="1:257" s="29" customFormat="1" x14ac:dyDescent="0.2">
      <c r="A26" s="3">
        <v>16</v>
      </c>
      <c r="B26" s="5" t="s">
        <v>3</v>
      </c>
      <c r="C26" s="80">
        <v>985.03</v>
      </c>
      <c r="D26" s="81" t="e">
        <f>#REF!</f>
        <v>#REF!</v>
      </c>
      <c r="E26" s="23"/>
      <c r="F26" s="23"/>
      <c r="G26" s="23"/>
      <c r="H26" s="46"/>
      <c r="I26" s="79"/>
      <c r="J26" s="5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</row>
    <row r="27" spans="1:257" s="29" customFormat="1" x14ac:dyDescent="0.2">
      <c r="A27" s="12">
        <v>17</v>
      </c>
      <c r="B27" s="5" t="s">
        <v>4</v>
      </c>
      <c r="C27" s="80">
        <v>4605.0200000000004</v>
      </c>
      <c r="D27" s="23" t="e">
        <f>#REF!</f>
        <v>#REF!</v>
      </c>
      <c r="E27" s="23"/>
      <c r="F27" s="23"/>
      <c r="G27" s="23"/>
      <c r="H27" s="46"/>
      <c r="I27" s="79"/>
      <c r="J27" s="5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</row>
    <row r="28" spans="1:257" s="29" customFormat="1" x14ac:dyDescent="0.2">
      <c r="A28" s="15">
        <v>18</v>
      </c>
      <c r="B28" s="5" t="s">
        <v>5</v>
      </c>
      <c r="C28" s="80">
        <v>0</v>
      </c>
      <c r="D28" s="23">
        <v>0</v>
      </c>
      <c r="E28" s="23"/>
      <c r="F28" s="23"/>
      <c r="G28" s="23"/>
      <c r="H28" s="46"/>
      <c r="I28" s="79"/>
      <c r="J28" s="5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</row>
    <row r="29" spans="1:257" s="29" customFormat="1" x14ac:dyDescent="0.2">
      <c r="A29" s="3">
        <v>19</v>
      </c>
      <c r="B29" s="5" t="s">
        <v>6</v>
      </c>
      <c r="C29" s="80">
        <v>0</v>
      </c>
      <c r="D29" s="23">
        <v>0</v>
      </c>
      <c r="E29" s="23"/>
      <c r="F29" s="23"/>
      <c r="G29" s="23"/>
      <c r="H29" s="46"/>
      <c r="I29" s="79"/>
      <c r="J29" s="52"/>
      <c r="K29" s="82">
        <f>+C18+C19+C21+C23+C24+C26+C27+C30-C35-C36</f>
        <v>697135.27000000014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</row>
    <row r="30" spans="1:257" s="29" customFormat="1" x14ac:dyDescent="0.2">
      <c r="A30" s="12">
        <v>20</v>
      </c>
      <c r="B30" s="5" t="s">
        <v>23</v>
      </c>
      <c r="C30" s="80">
        <v>117574.42</v>
      </c>
      <c r="D30" s="81" t="e">
        <f>#REF!</f>
        <v>#REF!</v>
      </c>
      <c r="E30" s="23"/>
      <c r="F30" s="23"/>
      <c r="G30" s="23"/>
      <c r="H30" s="46"/>
      <c r="I30" s="79"/>
      <c r="J30" s="33"/>
      <c r="K30" s="82">
        <f>+C32+C34+C37+C33</f>
        <v>146628.42000000001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</row>
    <row r="31" spans="1:257" s="29" customFormat="1" x14ac:dyDescent="0.2">
      <c r="A31" s="15">
        <v>21</v>
      </c>
      <c r="B31" s="91" t="s">
        <v>123</v>
      </c>
      <c r="C31" s="93"/>
      <c r="D31" s="23"/>
      <c r="E31" s="23"/>
      <c r="F31" s="23"/>
      <c r="G31" s="23"/>
      <c r="H31" s="46"/>
      <c r="I31" s="79"/>
      <c r="J31" s="5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</row>
    <row r="32" spans="1:257" x14ac:dyDescent="0.2">
      <c r="A32" s="3">
        <v>22</v>
      </c>
      <c r="B32" s="5" t="s">
        <v>7</v>
      </c>
      <c r="C32" s="80">
        <v>32507.4</v>
      </c>
      <c r="D32" s="23" t="e">
        <f>#REF!</f>
        <v>#REF!</v>
      </c>
      <c r="E32" s="23"/>
      <c r="F32" s="23"/>
      <c r="G32" s="23"/>
      <c r="H32" s="46"/>
      <c r="I32" s="79"/>
      <c r="K32" s="82">
        <f>+K29-K30-K35</f>
        <v>546647.39000000013</v>
      </c>
    </row>
    <row r="33" spans="1:257" x14ac:dyDescent="0.2">
      <c r="A33" s="12">
        <v>23</v>
      </c>
      <c r="B33" s="5" t="s">
        <v>124</v>
      </c>
      <c r="C33" s="80">
        <v>28123.25</v>
      </c>
      <c r="D33" s="23" t="e">
        <f>#REF!</f>
        <v>#REF!</v>
      </c>
      <c r="E33" s="23"/>
      <c r="F33" s="23"/>
      <c r="G33" s="23"/>
      <c r="H33" s="46"/>
      <c r="I33" s="79"/>
      <c r="K33" s="83"/>
    </row>
    <row r="34" spans="1:257" s="29" customFormat="1" x14ac:dyDescent="0.2">
      <c r="A34" s="15">
        <v>24</v>
      </c>
      <c r="B34" s="5" t="s">
        <v>19</v>
      </c>
      <c r="C34" s="80">
        <v>37802.14</v>
      </c>
      <c r="D34" s="23" t="e">
        <f>#REF!</f>
        <v>#REF!</v>
      </c>
      <c r="E34" s="23" t="s">
        <v>117</v>
      </c>
      <c r="F34" s="23"/>
      <c r="G34" s="23"/>
      <c r="H34" s="46"/>
      <c r="I34" s="79"/>
      <c r="J34" s="5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</row>
    <row r="35" spans="1:257" x14ac:dyDescent="0.2">
      <c r="A35" s="3">
        <v>25</v>
      </c>
      <c r="B35" s="5" t="s">
        <v>115</v>
      </c>
      <c r="C35" s="80">
        <v>114699.99</v>
      </c>
      <c r="D35" s="81" t="e">
        <f>#REF!</f>
        <v>#REF!</v>
      </c>
      <c r="E35" s="23"/>
      <c r="F35" s="23"/>
      <c r="G35" s="23"/>
      <c r="H35" s="46"/>
      <c r="I35" s="79"/>
      <c r="K35" s="82">
        <f>+C26+C30-C35</f>
        <v>3859.4599999999919</v>
      </c>
    </row>
    <row r="36" spans="1:257" x14ac:dyDescent="0.2">
      <c r="A36" s="12">
        <v>26</v>
      </c>
      <c r="B36" s="5" t="s">
        <v>114</v>
      </c>
      <c r="C36" s="80">
        <v>0.4</v>
      </c>
      <c r="D36" s="23" t="e">
        <f>#REF!</f>
        <v>#REF!</v>
      </c>
      <c r="E36" s="23"/>
      <c r="F36" s="23"/>
      <c r="G36" s="23"/>
      <c r="H36" s="46"/>
      <c r="I36" s="79"/>
      <c r="K36" s="33"/>
      <c r="L36" s="33"/>
    </row>
    <row r="37" spans="1:257" x14ac:dyDescent="0.2">
      <c r="A37" s="15">
        <v>27</v>
      </c>
      <c r="B37" s="5" t="s">
        <v>25</v>
      </c>
      <c r="C37" s="80">
        <v>48195.63</v>
      </c>
      <c r="D37" s="23" t="e">
        <f>#REF!</f>
        <v>#REF!</v>
      </c>
      <c r="E37" s="23"/>
      <c r="F37" s="23"/>
      <c r="G37" s="23"/>
      <c r="H37" s="46"/>
      <c r="I37" s="79"/>
      <c r="K37" s="33"/>
      <c r="L37" s="33"/>
    </row>
    <row r="38" spans="1:257" x14ac:dyDescent="0.2">
      <c r="A38" s="3">
        <v>28</v>
      </c>
      <c r="B38" s="5" t="s">
        <v>55</v>
      </c>
      <c r="C38" s="23">
        <v>1011.71</v>
      </c>
      <c r="D38" s="23" t="e">
        <f>#REF!</f>
        <v>#REF!</v>
      </c>
      <c r="E38" s="23"/>
      <c r="F38" s="23"/>
      <c r="G38" s="23"/>
      <c r="H38" s="46"/>
      <c r="I38" s="79"/>
      <c r="K38" s="33"/>
      <c r="L38" s="33"/>
    </row>
    <row r="39" spans="1:257" s="29" customFormat="1" x14ac:dyDescent="0.2">
      <c r="A39" s="12">
        <v>29</v>
      </c>
      <c r="B39" s="5" t="s">
        <v>21</v>
      </c>
      <c r="C39" s="80"/>
      <c r="D39" s="23"/>
      <c r="E39" s="23"/>
      <c r="F39" s="23"/>
      <c r="G39" s="23"/>
      <c r="H39" s="46"/>
      <c r="I39" s="79"/>
      <c r="J39" s="5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</row>
    <row r="40" spans="1:257" s="29" customFormat="1" x14ac:dyDescent="0.2">
      <c r="A40" s="15">
        <v>30</v>
      </c>
      <c r="B40" s="5" t="s">
        <v>2</v>
      </c>
      <c r="C40" s="22"/>
      <c r="D40" s="23"/>
      <c r="E40" s="23"/>
      <c r="F40" s="23"/>
      <c r="G40" s="23"/>
      <c r="H40" s="46"/>
      <c r="I40" s="79"/>
      <c r="J40" s="5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</row>
    <row r="41" spans="1:257" s="29" customFormat="1" x14ac:dyDescent="0.2">
      <c r="A41" s="3">
        <v>31</v>
      </c>
      <c r="B41" s="5" t="s">
        <v>22</v>
      </c>
      <c r="C41" s="22"/>
      <c r="D41" s="23"/>
      <c r="E41" s="23"/>
      <c r="F41" s="23"/>
      <c r="G41" s="23"/>
      <c r="H41" s="46"/>
      <c r="I41" s="79"/>
      <c r="J41" s="5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</row>
    <row r="42" spans="1:257" x14ac:dyDescent="0.2">
      <c r="A42" s="12">
        <v>32</v>
      </c>
      <c r="B42" s="5" t="s">
        <v>24</v>
      </c>
      <c r="C42" s="80"/>
      <c r="E42" s="23"/>
      <c r="F42" s="23"/>
      <c r="G42" s="23"/>
      <c r="H42" s="46"/>
      <c r="I42" s="79"/>
      <c r="K42" s="83"/>
    </row>
    <row r="43" spans="1:257" x14ac:dyDescent="0.2">
      <c r="A43" s="15">
        <v>33</v>
      </c>
      <c r="B43" s="5" t="s">
        <v>30</v>
      </c>
      <c r="C43" s="80"/>
      <c r="E43" s="23"/>
      <c r="F43" s="23"/>
      <c r="G43" s="23"/>
      <c r="H43" s="46"/>
      <c r="I43" s="79"/>
      <c r="K43" s="33"/>
      <c r="L43" s="33"/>
    </row>
    <row r="44" spans="1:257" x14ac:dyDescent="0.2">
      <c r="A44" s="3">
        <v>34</v>
      </c>
      <c r="B44" s="5" t="s">
        <v>59</v>
      </c>
      <c r="C44" s="85"/>
      <c r="E44" s="23"/>
      <c r="F44" s="23"/>
      <c r="G44" s="23"/>
      <c r="H44" s="46"/>
      <c r="I44" s="79"/>
      <c r="K44" s="33"/>
      <c r="L44" s="33"/>
    </row>
    <row r="45" spans="1:257" s="11" customFormat="1" x14ac:dyDescent="0.2">
      <c r="A45" s="12">
        <v>35</v>
      </c>
      <c r="B45" s="5" t="s">
        <v>8</v>
      </c>
      <c r="C45" s="22"/>
      <c r="D45" s="23"/>
      <c r="E45" s="23"/>
      <c r="F45" s="23"/>
      <c r="G45" s="23"/>
      <c r="H45" s="46"/>
      <c r="I45" s="79"/>
      <c r="J45" s="33"/>
      <c r="K45" s="33"/>
      <c r="L45" s="33"/>
      <c r="IV45" s="11">
        <f>SUM(A45:IU45)</f>
        <v>35</v>
      </c>
    </row>
    <row r="46" spans="1:257" x14ac:dyDescent="0.2">
      <c r="A46" s="15">
        <v>36</v>
      </c>
      <c r="B46" s="14" t="s">
        <v>26</v>
      </c>
      <c r="C46" s="90">
        <f>SUM(C18:C30)-C32-C33-C34+C35-C35-C36-C37-C38-C30-C26</f>
        <v>545635.68000000005</v>
      </c>
      <c r="D46" s="23" t="e">
        <f>#REF!</f>
        <v>#REF!</v>
      </c>
      <c r="E46" s="23"/>
      <c r="F46" s="23"/>
      <c r="G46" s="23"/>
      <c r="H46" s="46"/>
      <c r="I46" s="79"/>
      <c r="K46" s="33"/>
      <c r="L46" s="33"/>
    </row>
    <row r="47" spans="1:257" x14ac:dyDescent="0.2">
      <c r="A47" s="3">
        <v>37</v>
      </c>
      <c r="B47" s="5" t="s">
        <v>29</v>
      </c>
      <c r="C47" s="21"/>
      <c r="I47" s="79"/>
      <c r="K47" s="33"/>
      <c r="L47" s="33"/>
    </row>
    <row r="48" spans="1:257" x14ac:dyDescent="0.2">
      <c r="C48" s="86"/>
      <c r="I48" s="33"/>
      <c r="K48" s="33"/>
      <c r="L48" s="33"/>
    </row>
    <row r="49" spans="1:12" x14ac:dyDescent="0.2">
      <c r="C49" s="86"/>
      <c r="I49" s="33"/>
      <c r="K49" s="33"/>
      <c r="L49" s="33"/>
    </row>
    <row r="50" spans="1:12" x14ac:dyDescent="0.2">
      <c r="A50" s="34"/>
      <c r="C50" s="88" t="e">
        <f>+C46-D46</f>
        <v>#REF!</v>
      </c>
      <c r="I50" s="33"/>
      <c r="K50" s="33"/>
      <c r="L50" s="33"/>
    </row>
    <row r="51" spans="1:12" x14ac:dyDescent="0.2">
      <c r="I51" s="33"/>
      <c r="K51" s="33"/>
      <c r="L51" s="33"/>
    </row>
    <row r="52" spans="1:12" x14ac:dyDescent="0.2">
      <c r="I52" s="33"/>
      <c r="K52" s="33"/>
      <c r="L52" s="33"/>
    </row>
    <row r="53" spans="1:12" x14ac:dyDescent="0.2">
      <c r="I53" s="33"/>
      <c r="K53" s="33"/>
      <c r="L53" s="33"/>
    </row>
    <row r="54" spans="1:12" x14ac:dyDescent="0.2">
      <c r="I54" s="33"/>
      <c r="K54" s="33"/>
      <c r="L54" s="33"/>
    </row>
    <row r="55" spans="1:12" x14ac:dyDescent="0.2">
      <c r="I55" s="33"/>
      <c r="K55" s="33"/>
      <c r="L55" s="33"/>
    </row>
    <row r="56" spans="1:12" x14ac:dyDescent="0.2">
      <c r="I56" s="33"/>
      <c r="K56" s="33"/>
      <c r="L56" s="33"/>
    </row>
    <row r="57" spans="1:12" x14ac:dyDescent="0.2">
      <c r="A57" s="137"/>
      <c r="B57" s="137"/>
      <c r="C57" s="137"/>
      <c r="I57" s="33"/>
      <c r="K57" s="33"/>
      <c r="L57" s="33"/>
    </row>
    <row r="58" spans="1:12" x14ac:dyDescent="0.2">
      <c r="I58" s="33"/>
      <c r="K58" s="33"/>
      <c r="L58" s="33"/>
    </row>
    <row r="59" spans="1:12" x14ac:dyDescent="0.2">
      <c r="I59" s="33"/>
      <c r="K59" s="33"/>
      <c r="L59" s="33"/>
    </row>
    <row r="60" spans="1:12" x14ac:dyDescent="0.2">
      <c r="I60" s="33"/>
      <c r="K60" s="33"/>
      <c r="L60" s="33"/>
    </row>
    <row r="61" spans="1:12" x14ac:dyDescent="0.2">
      <c r="I61" s="147"/>
      <c r="J61" s="147"/>
      <c r="K61" s="147"/>
      <c r="L61" s="48"/>
    </row>
    <row r="66" spans="11:13" ht="51" customHeight="1" x14ac:dyDescent="0.2"/>
    <row r="74" spans="11:13" x14ac:dyDescent="0.2">
      <c r="K74" s="146"/>
      <c r="L74" s="146"/>
    </row>
    <row r="75" spans="11:13" x14ac:dyDescent="0.2">
      <c r="K75" s="146"/>
      <c r="L75" s="146"/>
    </row>
    <row r="76" spans="11:13" x14ac:dyDescent="0.2">
      <c r="K76" s="146"/>
      <c r="L76" s="146"/>
    </row>
    <row r="77" spans="11:13" x14ac:dyDescent="0.2">
      <c r="K77" s="146"/>
      <c r="L77" s="146"/>
    </row>
    <row r="78" spans="11:13" x14ac:dyDescent="0.2">
      <c r="K78" s="146"/>
      <c r="L78" s="146"/>
    </row>
    <row r="79" spans="11:13" x14ac:dyDescent="0.2">
      <c r="K79" s="146"/>
      <c r="L79" s="146"/>
    </row>
    <row r="80" spans="11:13" x14ac:dyDescent="0.2">
      <c r="K80" s="146"/>
      <c r="L80" s="146"/>
      <c r="M80" s="10"/>
    </row>
    <row r="81" spans="11:13" x14ac:dyDescent="0.2">
      <c r="K81" s="146"/>
      <c r="L81" s="146"/>
      <c r="M81" s="9"/>
    </row>
    <row r="103" spans="1:257" s="29" customFormat="1" x14ac:dyDescent="0.2">
      <c r="A103" s="2"/>
      <c r="B103" s="2"/>
      <c r="C103" s="18"/>
      <c r="D103" s="23"/>
      <c r="E103"/>
      <c r="F103"/>
      <c r="G103"/>
      <c r="H103"/>
      <c r="J103" s="3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</row>
    <row r="104" spans="1:257" s="29" customFormat="1" x14ac:dyDescent="0.2">
      <c r="A104" s="2"/>
      <c r="B104" s="2"/>
      <c r="C104" s="18"/>
      <c r="D104" s="23"/>
      <c r="E104"/>
      <c r="F104"/>
      <c r="G104"/>
      <c r="H104"/>
      <c r="J104" s="3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</row>
    <row r="105" spans="1:257" s="29" customFormat="1" x14ac:dyDescent="0.2">
      <c r="A105" s="2"/>
      <c r="B105" s="2"/>
      <c r="C105" s="18"/>
      <c r="D105" s="23"/>
      <c r="E105"/>
      <c r="F105"/>
      <c r="G105"/>
      <c r="H105"/>
      <c r="J105" s="3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</row>
    <row r="106" spans="1:257" s="29" customFormat="1" x14ac:dyDescent="0.2">
      <c r="A106" s="2"/>
      <c r="B106" s="6"/>
      <c r="C106" s="18"/>
      <c r="D106" s="23"/>
      <c r="E106"/>
      <c r="F106"/>
      <c r="G106"/>
      <c r="H106"/>
      <c r="J106" s="3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</row>
    <row r="107" spans="1:257" s="29" customFormat="1" x14ac:dyDescent="0.2">
      <c r="A107" s="2"/>
      <c r="B107" s="6"/>
      <c r="C107" s="18"/>
      <c r="D107" s="23"/>
      <c r="E107"/>
      <c r="F107"/>
      <c r="G107"/>
      <c r="H107"/>
      <c r="J107" s="5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</row>
    <row r="108" spans="1:257" s="29" customFormat="1" x14ac:dyDescent="0.2">
      <c r="A108" s="2"/>
      <c r="B108" s="6"/>
      <c r="C108" s="18"/>
      <c r="D108" s="23"/>
      <c r="E108"/>
      <c r="F108"/>
      <c r="G108"/>
      <c r="H108"/>
      <c r="J108" s="3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</row>
    <row r="109" spans="1:257" s="29" customFormat="1" ht="28.5" customHeight="1" x14ac:dyDescent="0.2">
      <c r="A109" s="2"/>
      <c r="B109" s="2"/>
      <c r="C109" s="18"/>
      <c r="D109" s="23"/>
      <c r="E109"/>
      <c r="F109"/>
      <c r="G109"/>
      <c r="H109"/>
      <c r="J109" s="5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</row>
    <row r="3831" spans="14:14" x14ac:dyDescent="0.2">
      <c r="N3831" s="7" t="e">
        <f>+#REF!</f>
        <v>#REF!</v>
      </c>
    </row>
  </sheetData>
  <mergeCells count="15">
    <mergeCell ref="A57:C57"/>
    <mergeCell ref="A2:C2"/>
    <mergeCell ref="A4:C4"/>
    <mergeCell ref="A8:B8"/>
    <mergeCell ref="A12:C12"/>
    <mergeCell ref="A13:B13"/>
    <mergeCell ref="K79:L79"/>
    <mergeCell ref="K80:L80"/>
    <mergeCell ref="K81:L81"/>
    <mergeCell ref="I61:K61"/>
    <mergeCell ref="K74:L74"/>
    <mergeCell ref="K75:L75"/>
    <mergeCell ref="K76:L76"/>
    <mergeCell ref="K77:L77"/>
    <mergeCell ref="K78:L78"/>
  </mergeCells>
  <pageMargins left="0.43307086614173229" right="0.39370078740157483" top="0.59055118110236227" bottom="0.43307086614173229" header="0.23622047244094491" footer="0.31496062992125984"/>
  <pageSetup scale="89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GASTOS</vt:lpstr>
      <vt:lpstr>Gastos de Venta</vt:lpstr>
      <vt:lpstr>CxC</vt:lpstr>
      <vt:lpstr>REP MES PASADO  (2)</vt:lpstr>
      <vt:lpstr>'REP MES PASADO 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2023-08-15T23:00:52Z</cp:lastPrinted>
  <dcterms:created xsi:type="dcterms:W3CDTF">2009-11-18T23:35:41Z</dcterms:created>
  <dcterms:modified xsi:type="dcterms:W3CDTF">2023-12-27T17:12:50Z</dcterms:modified>
</cp:coreProperties>
</file>